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D:\_Zambo Sibugay\RPMS MATTERS\OPCRF\"/>
    </mc:Choice>
  </mc:AlternateContent>
  <xr:revisionPtr revIDLastSave="0" documentId="13_ncr:1_{AC9D875F-FB38-4EFB-8101-9A64A2D9D4E1}" xr6:coauthVersionLast="47" xr6:coauthVersionMax="47" xr10:uidLastSave="{00000000-0000-0000-0000-000000000000}"/>
  <bookViews>
    <workbookView xWindow="-108" yWindow="-108" windowWidth="23256" windowHeight="12456" tabRatio="847" firstSheet="6" activeTab="6" xr2:uid="{4CF0E221-2876-409A-97F3-851BAB17C1CD}"/>
  </bookViews>
  <sheets>
    <sheet name="demographics" sheetId="3" state="veryHidden" r:id="rId1"/>
    <sheet name="core_tbl" sheetId="7" state="veryHidden" r:id="rId2"/>
    <sheet name="leadership" sheetId="8" state="veryHidden" r:id="rId3"/>
    <sheet name="objective" sheetId="9" state="veryHidden" r:id="rId4"/>
    <sheet name="development" sheetId="10" state="veryHidden" r:id="rId5"/>
    <sheet name="meta" sheetId="11" state="veryHidden" r:id="rId6"/>
    <sheet name="Encoding" sheetId="4" r:id="rId7"/>
    <sheet name="OPCRF_PART I" sheetId="1" r:id="rId8"/>
    <sheet name="PART II COMPETENCIES (SH)" sheetId="5" r:id="rId9"/>
    <sheet name="PART III-IV_2021 (3)" sheetId="6" r:id="rId10"/>
    <sheet name="Ref" sheetId="2" state="veryHidden" r:id="rId11"/>
  </sheets>
  <externalReferences>
    <externalReference r:id="rId12"/>
  </externalReferences>
  <definedNames>
    <definedName name="_xlnm.Print_Area" localSheetId="6">Encoding!$A$1:$I$40</definedName>
    <definedName name="_xlnm.Print_Area" localSheetId="7">'OPCRF_PART I'!$A$1:$P$272</definedName>
    <definedName name="_xlnm.Print_Area" localSheetId="8">'PART II COMPETENCIES (SH)'!$A$1:$Q$44</definedName>
    <definedName name="_xlnm.Print_Area" localSheetId="9">'PART III-IV_2021 (3)'!$A$1:$N$25</definedName>
    <definedName name="_xlnm.Print_Titles" localSheetId="7">'OPCRF_PART I'!$10:$12</definedName>
    <definedName name="required_cot">[1]Setup!$D$19</definedName>
    <definedName name="teacher_type_code_lookup">[1]data2!$Y$2:$Z$3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43" i="5" l="1"/>
  <c r="D31" i="5"/>
  <c r="J267" i="1"/>
  <c r="M81" i="1"/>
  <c r="H18" i="4"/>
  <c r="O81" i="1" s="1"/>
  <c r="C3" i="1"/>
  <c r="E267" i="1" s="1"/>
  <c r="E11" i="6" l="1"/>
  <c r="A31" i="4"/>
  <c r="E4" i="4"/>
  <c r="I4" i="1" s="1"/>
  <c r="F24" i="6"/>
  <c r="I3" i="1"/>
  <c r="C10" i="4"/>
  <c r="C7" i="1" s="1"/>
  <c r="C9" i="4"/>
  <c r="C6" i="1" s="1"/>
  <c r="B27" i="11"/>
  <c r="B28" i="11" a="1"/>
  <c r="B28" i="11" s="1"/>
  <c r="B26" i="11" a="1"/>
  <c r="B26" i="11" s="1"/>
  <c r="B23" i="11" a="1"/>
  <c r="B23" i="11" s="1"/>
  <c r="B19" i="11"/>
  <c r="B18" i="11"/>
  <c r="B17" i="11"/>
  <c r="B16" i="11"/>
  <c r="B7" i="11"/>
  <c r="B6" i="11" a="1"/>
  <c r="B6" i="11" s="1"/>
  <c r="B5" i="11" a="1"/>
  <c r="B5" i="11" s="1"/>
  <c r="B4" i="11"/>
  <c r="B4" i="11" a="1"/>
  <c r="D3" i="10" l="1"/>
  <c r="E3" i="10"/>
  <c r="F3" i="10"/>
  <c r="G3" i="10"/>
  <c r="H3" i="10"/>
  <c r="D4" i="10"/>
  <c r="E4" i="10"/>
  <c r="F4" i="10"/>
  <c r="G4" i="10"/>
  <c r="H4" i="10"/>
  <c r="H2" i="10"/>
  <c r="G2" i="10"/>
  <c r="F2" i="10"/>
  <c r="E2" i="10"/>
  <c r="D2" i="10"/>
  <c r="A3" i="10"/>
  <c r="B3" i="10"/>
  <c r="A4" i="10"/>
  <c r="B4" i="10"/>
  <c r="B2" i="10"/>
  <c r="A2" i="10"/>
  <c r="A3" i="9" l="1"/>
  <c r="B3" i="9"/>
  <c r="A4" i="9"/>
  <c r="B4" i="9"/>
  <c r="A5" i="9"/>
  <c r="B5" i="9"/>
  <c r="A6" i="9"/>
  <c r="B6" i="9"/>
  <c r="A7" i="9"/>
  <c r="B7" i="9"/>
  <c r="A8" i="9"/>
  <c r="B8" i="9"/>
  <c r="A9" i="9"/>
  <c r="B9" i="9"/>
  <c r="A10" i="9"/>
  <c r="B10" i="9"/>
  <c r="A11" i="9"/>
  <c r="B11" i="9"/>
  <c r="A12" i="9"/>
  <c r="B12" i="9"/>
  <c r="A13" i="9"/>
  <c r="B13" i="9"/>
  <c r="A14" i="9"/>
  <c r="B14" i="9"/>
  <c r="A15" i="9"/>
  <c r="B15" i="9"/>
  <c r="A16" i="9"/>
  <c r="B16" i="9"/>
  <c r="A17" i="9"/>
  <c r="B17" i="9"/>
  <c r="B2" i="9"/>
  <c r="A2" i="9"/>
  <c r="B3" i="8"/>
  <c r="B4" i="8"/>
  <c r="B5" i="8"/>
  <c r="B6" i="8"/>
  <c r="B7" i="8"/>
  <c r="B8" i="8"/>
  <c r="B9" i="8"/>
  <c r="B10" i="8"/>
  <c r="B11" i="8"/>
  <c r="B12" i="8"/>
  <c r="B13" i="8"/>
  <c r="B14" i="8"/>
  <c r="B15" i="8"/>
  <c r="B16" i="8"/>
  <c r="B2" i="8"/>
  <c r="A3" i="8"/>
  <c r="A4" i="8"/>
  <c r="A5" i="8"/>
  <c r="A6" i="8"/>
  <c r="A7" i="8"/>
  <c r="A8" i="8"/>
  <c r="A9" i="8"/>
  <c r="A10" i="8"/>
  <c r="A11" i="8"/>
  <c r="A12" i="8"/>
  <c r="A13" i="8"/>
  <c r="A14" i="8"/>
  <c r="A15" i="8"/>
  <c r="A16" i="8"/>
  <c r="E16" i="8"/>
  <c r="E15" i="8"/>
  <c r="E14" i="8"/>
  <c r="E13" i="8"/>
  <c r="E12" i="8"/>
  <c r="E11" i="8"/>
  <c r="E10" i="8"/>
  <c r="E9" i="8"/>
  <c r="E8" i="8"/>
  <c r="E7" i="8"/>
  <c r="E6" i="8"/>
  <c r="E5" i="8"/>
  <c r="E4" i="8"/>
  <c r="E3" i="8"/>
  <c r="E2" i="8"/>
  <c r="A2" i="8"/>
  <c r="A7" i="7"/>
  <c r="A8" i="7"/>
  <c r="A9" i="7"/>
  <c r="A10" i="7"/>
  <c r="A11" i="7"/>
  <c r="A12" i="7"/>
  <c r="A13" i="7"/>
  <c r="A14" i="7"/>
  <c r="A15" i="7"/>
  <c r="A16" i="7"/>
  <c r="A17" i="7"/>
  <c r="A18" i="7"/>
  <c r="A19" i="7"/>
  <c r="A20" i="7"/>
  <c r="A21" i="7"/>
  <c r="A22" i="7"/>
  <c r="A23" i="7"/>
  <c r="A24" i="7"/>
  <c r="A25" i="7"/>
  <c r="A26" i="7"/>
  <c r="A27" i="7"/>
  <c r="A28" i="7"/>
  <c r="A29" i="7"/>
  <c r="A30" i="7"/>
  <c r="A31" i="7"/>
  <c r="A3" i="7"/>
  <c r="A4" i="7"/>
  <c r="A5" i="7"/>
  <c r="A6" i="7"/>
  <c r="A2" i="7"/>
  <c r="B27" i="7"/>
  <c r="B28" i="7"/>
  <c r="B29" i="7"/>
  <c r="B30" i="7"/>
  <c r="B31" i="7"/>
  <c r="E31" i="7"/>
  <c r="E30" i="7"/>
  <c r="E29" i="7"/>
  <c r="E28" i="7"/>
  <c r="E27" i="7"/>
  <c r="E26" i="7"/>
  <c r="E25" i="7"/>
  <c r="E24" i="7"/>
  <c r="E23" i="7"/>
  <c r="E22" i="7"/>
  <c r="E21" i="7"/>
  <c r="E20" i="7"/>
  <c r="E19" i="7"/>
  <c r="E18" i="7"/>
  <c r="E17" i="7"/>
  <c r="E16" i="7"/>
  <c r="E15" i="7"/>
  <c r="E14" i="7"/>
  <c r="E13" i="7"/>
  <c r="E12" i="7"/>
  <c r="E11" i="7"/>
  <c r="E10" i="7"/>
  <c r="E9" i="7"/>
  <c r="E8" i="7"/>
  <c r="E7" i="7"/>
  <c r="E6" i="7"/>
  <c r="E5" i="7"/>
  <c r="E4" i="7"/>
  <c r="E3" i="7"/>
  <c r="E2" i="7"/>
  <c r="B3" i="7"/>
  <c r="B4" i="7"/>
  <c r="B5" i="7"/>
  <c r="B6" i="7"/>
  <c r="B7" i="7"/>
  <c r="B8" i="7"/>
  <c r="B9" i="7"/>
  <c r="B10" i="7"/>
  <c r="B11" i="7"/>
  <c r="B12" i="7"/>
  <c r="B13" i="7"/>
  <c r="B14" i="7"/>
  <c r="B15" i="7"/>
  <c r="B16" i="7"/>
  <c r="B17" i="7"/>
  <c r="B18" i="7"/>
  <c r="B19" i="7"/>
  <c r="B20" i="7"/>
  <c r="B21" i="7"/>
  <c r="B22" i="7"/>
  <c r="B23" i="7"/>
  <c r="B24" i="7"/>
  <c r="B25" i="7"/>
  <c r="B26" i="7"/>
  <c r="B2" i="7"/>
  <c r="B2" i="3"/>
  <c r="B22" i="11" s="1" a="1"/>
  <c r="B22" i="11" s="1"/>
  <c r="N43" i="5"/>
  <c r="J43" i="5"/>
  <c r="F27" i="5"/>
  <c r="B27" i="5"/>
  <c r="K18" i="5"/>
  <c r="F14" i="5"/>
  <c r="B14" i="5"/>
  <c r="O3" i="5"/>
  <c r="K3" i="5"/>
  <c r="F3" i="5"/>
  <c r="B3" i="5"/>
  <c r="B24" i="6"/>
  <c r="J24" i="6"/>
  <c r="O29" i="5" l="1"/>
  <c r="O26" i="5"/>
  <c r="O32" i="5" l="1"/>
  <c r="H29" i="4" l="1"/>
  <c r="H16" i="4"/>
  <c r="H17" i="4"/>
  <c r="E6" i="9"/>
  <c r="H19" i="4"/>
  <c r="H20" i="4"/>
  <c r="H21" i="4"/>
  <c r="H22" i="4"/>
  <c r="H23" i="4"/>
  <c r="H24" i="4"/>
  <c r="H25" i="4"/>
  <c r="H26" i="4"/>
  <c r="H27" i="4"/>
  <c r="H28" i="4"/>
  <c r="H15" i="4"/>
  <c r="H14" i="4"/>
  <c r="M67" i="1"/>
  <c r="N67" i="1"/>
  <c r="N81" i="1"/>
  <c r="M98" i="1"/>
  <c r="N98" i="1"/>
  <c r="M115" i="1"/>
  <c r="N115" i="1"/>
  <c r="M129" i="1"/>
  <c r="N129" i="1"/>
  <c r="M146" i="1"/>
  <c r="N146" i="1"/>
  <c r="M163" i="1"/>
  <c r="N163" i="1"/>
  <c r="M177" i="1"/>
  <c r="N177" i="1"/>
  <c r="M194" i="1"/>
  <c r="N194" i="1"/>
  <c r="M211" i="1"/>
  <c r="N211" i="1"/>
  <c r="M224" i="1"/>
  <c r="N224" i="1"/>
  <c r="M241" i="1"/>
  <c r="N241" i="1"/>
  <c r="N258" i="1"/>
  <c r="L241" i="1"/>
  <c r="L224" i="1"/>
  <c r="L211" i="1"/>
  <c r="L194" i="1"/>
  <c r="L177" i="1"/>
  <c r="L163" i="1"/>
  <c r="L146" i="1"/>
  <c r="L129" i="1"/>
  <c r="L115" i="1"/>
  <c r="L98" i="1"/>
  <c r="L81" i="1"/>
  <c r="L67" i="1"/>
  <c r="M49" i="1"/>
  <c r="N49" i="1"/>
  <c r="L49" i="1"/>
  <c r="M32" i="1"/>
  <c r="N32" i="1"/>
  <c r="L32" i="1"/>
  <c r="M13" i="1"/>
  <c r="N13" i="1"/>
  <c r="L13" i="1"/>
  <c r="M2" i="3"/>
  <c r="L2" i="3"/>
  <c r="K2" i="3"/>
  <c r="J2" i="3"/>
  <c r="I2" i="3"/>
  <c r="C2" i="3"/>
  <c r="A2" i="3"/>
  <c r="C4" i="1"/>
  <c r="I7" i="1"/>
  <c r="O2" i="3" s="1"/>
  <c r="I5" i="1"/>
  <c r="N2" i="3" s="1"/>
  <c r="C5" i="1"/>
  <c r="C31" i="4"/>
  <c r="E17" i="9" l="1"/>
  <c r="O258" i="1"/>
  <c r="E10" i="9"/>
  <c r="O146" i="1"/>
  <c r="E9" i="9"/>
  <c r="O129" i="1"/>
  <c r="E8" i="9"/>
  <c r="O115" i="1"/>
  <c r="E7" i="9"/>
  <c r="O98" i="1"/>
  <c r="E11" i="9"/>
  <c r="O163" i="1"/>
  <c r="E3" i="9"/>
  <c r="O32" i="1"/>
  <c r="E5" i="9"/>
  <c r="O67" i="1"/>
  <c r="E4" i="9"/>
  <c r="O49" i="1"/>
  <c r="E2" i="9"/>
  <c r="O13" i="1"/>
  <c r="E16" i="9"/>
  <c r="O241" i="1"/>
  <c r="E14" i="9"/>
  <c r="O211" i="1"/>
  <c r="E15" i="9"/>
  <c r="O224" i="1"/>
  <c r="E13" i="9"/>
  <c r="O194" i="1"/>
  <c r="E12" i="9"/>
  <c r="O177" i="1"/>
  <c r="D2" i="3"/>
  <c r="F2" i="3"/>
  <c r="H2" i="3"/>
  <c r="K11" i="6"/>
  <c r="G2" i="3"/>
  <c r="E2" i="3"/>
  <c r="H267" i="1"/>
  <c r="I14" i="4" l="1"/>
  <c r="I15" i="4"/>
  <c r="I22" i="4"/>
  <c r="I20" i="4"/>
  <c r="I23" i="4"/>
  <c r="I21" i="4"/>
  <c r="I26" i="4"/>
  <c r="I28" i="4"/>
  <c r="I19" i="4"/>
  <c r="I17" i="4"/>
  <c r="I27" i="4"/>
  <c r="I24" i="4"/>
  <c r="I25" i="4"/>
  <c r="I18" i="4"/>
  <c r="I16" i="4"/>
  <c r="I29" i="4"/>
  <c r="F17" i="9" l="1"/>
  <c r="P258" i="1"/>
  <c r="F9" i="9"/>
  <c r="P129" i="1"/>
  <c r="F8" i="9"/>
  <c r="P115" i="1"/>
  <c r="F7" i="9"/>
  <c r="P98" i="1"/>
  <c r="F11" i="9"/>
  <c r="P163" i="1"/>
  <c r="F10" i="9"/>
  <c r="P146" i="1"/>
  <c r="F4" i="9"/>
  <c r="P49" i="1"/>
  <c r="F5" i="9"/>
  <c r="P67" i="1"/>
  <c r="F3" i="9"/>
  <c r="P32" i="1"/>
  <c r="F2" i="9"/>
  <c r="P13" i="1"/>
  <c r="F16" i="9"/>
  <c r="P241" i="1"/>
  <c r="F14" i="9"/>
  <c r="P211" i="1"/>
  <c r="F15" i="9"/>
  <c r="P224" i="1"/>
  <c r="F13" i="9"/>
  <c r="P194" i="1"/>
  <c r="F12" i="9"/>
  <c r="P177" i="1"/>
  <c r="F6" i="9"/>
  <c r="P81" i="1"/>
  <c r="H31" i="4"/>
  <c r="O267" i="1" l="1"/>
  <c r="O270" i="1" s="1"/>
  <c r="Q2" i="3" s="1"/>
  <c r="H33" i="4"/>
  <c r="K5" i="6" s="1"/>
  <c r="G5" i="6"/>
  <c r="P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JekyllCadungog</author>
  </authors>
  <commentList>
    <comment ref="C3" authorId="0" shapeId="0" xr:uid="{F0B6A7A1-C271-48B4-8A4C-637713B2874C}">
      <text>
        <r>
          <rPr>
            <b/>
            <sz val="9"/>
            <color indexed="81"/>
            <rFont val="Tahoma"/>
            <family val="2"/>
          </rPr>
          <t xml:space="preserve">JekyllCadungog:
FIRSTNAME MIDDLE INITIAL LASTNAME
</t>
        </r>
      </text>
    </comment>
    <comment ref="E6" authorId="0" shapeId="0" xr:uid="{313F8CA9-896E-4015-9AA7-03646A195511}">
      <text>
        <r>
          <rPr>
            <b/>
            <sz val="9"/>
            <color indexed="81"/>
            <rFont val="Tahoma"/>
            <family val="2"/>
          </rPr>
          <t>JekyllCadungog:</t>
        </r>
        <r>
          <rPr>
            <sz val="9"/>
            <color indexed="81"/>
            <rFont val="Tahoma"/>
            <family val="2"/>
          </rPr>
          <t xml:space="preserve">
Format: DD/MM/YYYY</t>
        </r>
      </text>
    </comment>
    <comment ref="E7" authorId="0" shapeId="0" xr:uid="{D17CE5AF-0396-405A-96A6-33EE8929636D}">
      <text>
        <r>
          <rPr>
            <b/>
            <sz val="9"/>
            <color indexed="81"/>
            <rFont val="Tahoma"/>
            <family val="2"/>
          </rPr>
          <t>JekyllCadungog:</t>
        </r>
        <r>
          <rPr>
            <sz val="9"/>
            <color indexed="81"/>
            <rFont val="Tahoma"/>
            <family val="2"/>
          </rPr>
          <t xml:space="preserve">
Please select here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<sst xmlns="http://schemas.openxmlformats.org/spreadsheetml/2006/main" count="1734" uniqueCount="1043">
  <si>
    <t>OFFICE PERFORMANCE COMMITMENT AND REVIEW FORM (OPCRF) for School Heads</t>
  </si>
  <si>
    <t>Name of Employee:</t>
  </si>
  <si>
    <t>Name of Rater:</t>
  </si>
  <si>
    <t>Position:</t>
  </si>
  <si>
    <t>School ID:</t>
  </si>
  <si>
    <t>Date of Review:</t>
  </si>
  <si>
    <t>School:</t>
  </si>
  <si>
    <t>District:</t>
  </si>
  <si>
    <t>Rating Period:</t>
  </si>
  <si>
    <t>TO BE FILLED OUT DURING PLANNING</t>
  </si>
  <si>
    <t>MFOs</t>
  </si>
  <si>
    <t>KRAs</t>
  </si>
  <si>
    <t>Objectives</t>
  </si>
  <si>
    <t>Weight</t>
  </si>
  <si>
    <t>MOVs</t>
  </si>
  <si>
    <t>Performance Indicators</t>
  </si>
  <si>
    <t>Rating</t>
  </si>
  <si>
    <t>Ave</t>
  </si>
  <si>
    <t>Score</t>
  </si>
  <si>
    <t>QET</t>
  </si>
  <si>
    <t>Outstanding</t>
  </si>
  <si>
    <t>Very</t>
  </si>
  <si>
    <t>Satisfactory</t>
  </si>
  <si>
    <t>Unsatisfactory</t>
  </si>
  <si>
    <t>Poor</t>
  </si>
  <si>
    <t>(5)</t>
  </si>
  <si>
    <t>Satisfactory (4)</t>
  </si>
  <si>
    <t>(3)</t>
  </si>
  <si>
    <t>(2)</t>
  </si>
  <si>
    <t>(1)</t>
  </si>
  <si>
    <t>Q</t>
  </si>
  <si>
    <t>E</t>
  </si>
  <si>
    <t>T</t>
  </si>
  <si>
    <t>Basic Education Services</t>
  </si>
  <si>
    <t>1. Leading Strategically</t>
  </si>
  <si>
    <t>1. Led in the formulation &amp; implementation of School Improvement Plan (SIP)/ Enhanced AIP</t>
  </si>
  <si>
    <t>Quality</t>
  </si>
  <si>
    <t xml:space="preserve">Led in the development of a comprehensive SIP &amp; AIP that integrates VMC &amp; captures priority PAPs with the following requirements:                                                                       </t>
  </si>
  <si>
    <t>No SIP/Enhanced AIP</t>
  </si>
  <si>
    <t>2. Implementation of 90-100% of the school policies &amp; PAPs aligned to CO/DO goals &amp; objectives PAPs</t>
  </si>
  <si>
    <t>2. Implementation of 80-89% of the school policies &amp; PAPs aligned to CO/DO goals &amp; objectives PAPs</t>
  </si>
  <si>
    <t>2. Implementation of 70-79% of the school policies &amp; PAPs aligned to CO/DO goals &amp; objectives PAPs</t>
  </si>
  <si>
    <t>2. Implementation of 60-69% of the school policies &amp; PAPs aligned to CO/DO goals &amp; objectives PAPs</t>
  </si>
  <si>
    <t xml:space="preserve">3.Presented &amp; communicated SIP &amp; AIP to LGU &amp; other education stakeholders        </t>
  </si>
  <si>
    <t>4. Submitted correct/accurate data based on the M &amp; E tool</t>
  </si>
  <si>
    <t>5. Design &amp; implement a contextualized monitoring tool</t>
  </si>
  <si>
    <t xml:space="preserve">1. APR results  with attached physical and finacial targets and actual accomplishments              </t>
  </si>
  <si>
    <t>Efficiency</t>
  </si>
  <si>
    <t>Implemented AIP with an average of 90-100% from both phycial and financial targets and with 90-100% of the activities implemented based on schedule of the plan without any revision</t>
  </si>
  <si>
    <t>Implemented AIP with an average of 80-89% from both phycial and financial targets and with 80-89% of the activities implemented based on schedule of the plan with 1 revision.</t>
  </si>
  <si>
    <t>Implemented AIP with an average of 70-79% from both phycial and financial targets and with 70-79% of the activities implemented based on schedule of the plan with 2 revisions.</t>
  </si>
  <si>
    <t>Implemented AIP with an average of 60-99% from both phycial and financial targets and with 60-69% of the activities implemented based on schedule of the plan with 3 revisions.</t>
  </si>
  <si>
    <t>Implemented AIP with an average of 59% and below from both phycial and financial targets and with 50% and below of the activities implemented based on schedule of the plan with 4 &amp; more revisions.</t>
  </si>
  <si>
    <t>1. Transmittal on the submission of appraised enhanced SIP/AIP and APR results</t>
  </si>
  <si>
    <t>Timeliness</t>
  </si>
  <si>
    <t>Submitted SIP/Enhanced AIP  to Division Office  before the due date</t>
  </si>
  <si>
    <t xml:space="preserve">Submitted SIP/Enhanced AIP to Divisio Office 1-5 working days after the due date </t>
  </si>
  <si>
    <t xml:space="preserve">Submitted SIP/Enhanced AIP to Divisio Office 6-10 working days after the due date </t>
  </si>
  <si>
    <t>2. Applied knowledge in the preparation &amp; conduct of action research to improve school performance</t>
  </si>
  <si>
    <t>No research proposal submitted</t>
  </si>
  <si>
    <t>Research was completed within the resources stated in the implementation plan</t>
  </si>
  <si>
    <t>Research was completed with 5-10 % of  the resources stated in the implementation plan</t>
  </si>
  <si>
    <t>Research was completed with 11-15% of  the resources stated in the implementation plan</t>
  </si>
  <si>
    <t>Research was completed witth 16%  and above of  the resources stated in the implementation plan</t>
  </si>
  <si>
    <t>Research not conducted</t>
  </si>
  <si>
    <t>1. Implementation report that showed planned and actual conduct of activities</t>
  </si>
  <si>
    <t>Research was conducted based on the dates indicated in the plan</t>
  </si>
  <si>
    <t>Research was conducted with 1-2 dates rescheduled</t>
  </si>
  <si>
    <t>Research was conducted with 3-4 dates rescheduled</t>
  </si>
  <si>
    <t>Research was conducted with 5-6 dates rescheduled</t>
  </si>
  <si>
    <t>Research was conducted with 7 and above dates rescheduled</t>
  </si>
  <si>
    <t>3. Demonstrate knowledge in the utilization &amp; institutionalization of effective monitoring &amp; evaluation processes &amp; tools to gather accurate information on the implementation of policy, projects &amp; activities in the AIP as bases for continous improvement &amp; policy recommendation</t>
  </si>
  <si>
    <t xml:space="preserve">1.Monitoring and evaluation plan                         2. Copy of policy recommendation    3. Monitoring Tools            </t>
  </si>
  <si>
    <t>No monitoring of AIP implementation conducted</t>
  </si>
  <si>
    <t xml:space="preserve">1. M &amp; E Reports         2. Adjusted AIP                        </t>
  </si>
  <si>
    <t>Prepared 4 SMEA reports with MOVs</t>
  </si>
  <si>
    <t>Prepared 3 SMEA reports with MOVs</t>
  </si>
  <si>
    <t>Prepared 2 SMEA reports with MOVs</t>
  </si>
  <si>
    <t>Prepared 1 SMEA reports with MOVs</t>
  </si>
  <si>
    <t>No reports submitted</t>
  </si>
  <si>
    <t>1.  Transmittals stamped received</t>
  </si>
  <si>
    <t>2. Managing School Operation and Resources</t>
  </si>
  <si>
    <t xml:space="preserve">4. Applied knowledge on records management, financial management, and management of school faciltities and equipment </t>
  </si>
  <si>
    <t xml:space="preserve">Certificate of accuracy onthe following:                        1.  EBEIS                    2. LIS                         3. NSBI                       4. SFs                        5. PPE Inventory        7. Liquidation             8.SBM Assessment </t>
  </si>
  <si>
    <t>Presented   EBEIS, LIS, NSBI, SFs,  PPE inventory, MOOE liquidation &amp; SBM level of practice reports accurately</t>
  </si>
  <si>
    <t>Presented   at least 5-6 of the enumerated reports accurately</t>
  </si>
  <si>
    <t>Presented   at least 3-4 of the enumerated reports accurately</t>
  </si>
  <si>
    <t>Presented   at least 1-2 of the enumerated reports accurately</t>
  </si>
  <si>
    <t>Presented   at least 1 of the enumerated reports accurately</t>
  </si>
  <si>
    <t>Complete files of the following:           1.EBEIS                 2.LIS                   3.NSBI                 4.SFs                     5.PPE Inventory results 6.CDR &amp; Subsidiary Ledger               7.SBM Assessment Result</t>
  </si>
  <si>
    <t>Submitted complete MOVs of the following:  EBEIS, LIS, NSBI, SFs, PPE inventory, MOOE liquidation &amp; SBM level of practice</t>
  </si>
  <si>
    <t>Submitted 5-6 reports with complete MOVs</t>
  </si>
  <si>
    <t xml:space="preserve">Submitted 3-4 reports with complete MOVs </t>
  </si>
  <si>
    <t xml:space="preserve">Submitted 1-2 reports with complete MOVs </t>
  </si>
  <si>
    <t>No MOVs submitted</t>
  </si>
  <si>
    <t>Submitted enumerated reports: EBEIS, LIS, NSBI, SFs, PPE inventory and MOOE liquidation  before 10 working days after receipt of SMS notification</t>
  </si>
  <si>
    <t>Submitted enumerated reports: EBEIS, LIS, NSBI, SFs, PPE inventory and MOOE liquidation  on the 10th day after receipt of SMS notification</t>
  </si>
  <si>
    <t>Submitted enumerated reports: EBEIS, LIS, NSBI, SFs, PPE inventory and MOOE liquidation  5-6 working days after the due date</t>
  </si>
  <si>
    <t>Submitted enumerated reports: EBEIS, LIS, NSBI, SFs, PPE inventory and MOOE liquidation  7-8 working days after the due date</t>
  </si>
  <si>
    <t>Submitted enumerated reports: EBEIS, LIS, NSBI, SFs, PPE inventory and MOOE liquidation 9 or more working days after the due date</t>
  </si>
  <si>
    <t>5. Demonstrated skills &amp; understanding in managing &amp; monitoring school data using technology, school facilities &amp; equipments to ensure effective &amp; efficient school operations</t>
  </si>
  <si>
    <t xml:space="preserve">Certificate of accuracy onthe following:                        1.  EBEIS                    2. LIS                         3. NSBI                       4. SFs                        5. PPE Inventory                  6.SBM Assessment </t>
  </si>
  <si>
    <t>Submitted complete MOVs of the following:  EBEIS, LIS, NSBI, SFs, PPE inventory,  &amp; SBM level of practice</t>
  </si>
  <si>
    <t>Submitted 1-2 reports with complete MOVs</t>
  </si>
  <si>
    <t>1. Transmittal on the submission of the required reports to P&amp;R, Health &amp; Supply sections stamp receipt</t>
  </si>
  <si>
    <t>Submitted enumerated reports: EBEIS, LIS, NSBI, SFs, PPE inventory &amp; SBM level of practice  before due date</t>
  </si>
  <si>
    <t>Submitted enumerated reports: EBEIS, LIS, NSBI, SFs, PPE inventory &amp; SBM level of practice  on due date</t>
  </si>
  <si>
    <t>Submitted enumerated reports: EBEIS, LIS, NSBI, SFs, PPE inventory &amp; SBM level of practice  1-5 working days after due date (average)</t>
  </si>
  <si>
    <t>Submitted enumerated reports: EBEIS, LIS, NSBI, SFs, PPE inventory &amp; SBM level of practice  6-10 working days after due date (average)</t>
  </si>
  <si>
    <t>Submitted enumerated reports: EBEIS, LIS, NSBI, SFs, PPE inventory &amp; SBM level of practice  11 &amp; more working days after due date (average)</t>
  </si>
  <si>
    <t>6. Provided school safety &amp; disaster preparedness to ensure a child-friendly &amp; safe learning environment for learners</t>
  </si>
  <si>
    <t xml:space="preserve">1,  Accomplishment reports to any of the five of the 7 PPAs </t>
  </si>
  <si>
    <t>0 injuries during typhoons, earthquake, school events &amp; other school-based DRRM</t>
  </si>
  <si>
    <t>5 injuries during typhoons, earthquake, school events &amp; other school-based DRRM</t>
  </si>
  <si>
    <t>10 injuries during typhoons, earthquake, school events &amp; other school-based DRRM</t>
  </si>
  <si>
    <t>15 injuries during typhoons, earthquake, school events &amp; other school-based DRRM</t>
  </si>
  <si>
    <t>10 or more injuries during typhoons, earthquake, school events &amp; other school-based DRRM</t>
  </si>
  <si>
    <t>100% of the classroom were painted, lighted, well ventilated &amp; conducive to learning 1 month before the opening of classes</t>
  </si>
  <si>
    <t>100% of the classroom were painted, lighted, well ventilated &amp; conducive to learning 3 weeks before the opening of classes</t>
  </si>
  <si>
    <t>100% of the classroom were painted, lighted, well ventilated &amp; conducive to learning 1 weeks before the opening of classes</t>
  </si>
  <si>
    <t>100% of the classroom were painted, lighted, well ventilated &amp; conducive to learning 6-1 day before the opening of classes</t>
  </si>
  <si>
    <t>3. Focusing on teaching and learning</t>
  </si>
  <si>
    <t>7. Supervised teachers' delivery of instruction including compliance to contextualization, learning standards, pedagogies and assessment.</t>
  </si>
  <si>
    <t xml:space="preserve">1.COT/STAR with summary (monthly)           3.ISAR </t>
  </si>
  <si>
    <t xml:space="preserve">1.Transmittal of supervisory report stamped received     </t>
  </si>
  <si>
    <t>Submitted required reports on classroon observations  before due date</t>
  </si>
  <si>
    <t>Submitted required reports on classroon observations  on due date</t>
  </si>
  <si>
    <t>Submitted required reports on classroon observations 1-5 working days after due date (average)</t>
  </si>
  <si>
    <t>Submitted required reports on classroon observations with average of 1-10 working  days after due date (average)</t>
  </si>
  <si>
    <t>Submitted required reports on classroon observations  11 &amp; more working days after tdue date (average)</t>
  </si>
  <si>
    <t>8. Assisted the teachers in the management &amp; maintenance of conducive learning evironment and sound classroom discipline.</t>
  </si>
  <si>
    <t xml:space="preserve">1.Technical Assistance Tool               2.Request of teachers that needs assistance      3.Classroom Inspection Report     4. Formulated System &amp; Mechanism           </t>
  </si>
  <si>
    <t>Provided assistance to 100% of the teachers based on the the needs in maintaining conducive classrooms and classroom discipline</t>
  </si>
  <si>
    <t>Provided assistance to 90-99% of the teachers based on the the needs in maintaining conducive classrooms and classroom discipline</t>
  </si>
  <si>
    <t>Provided assistance to 180-89% of the teachers based on the the needs in maintaining conducive classrooms and classroom discipline</t>
  </si>
  <si>
    <t>Provided assistance to 70-79% of the teachers based on the the needs in maintaining conducive classrooms and classroom discipline</t>
  </si>
  <si>
    <t>Provided assistance to 69% &amp; below of the teachers based on the the needs in maintaining conducive classrooms and classroom discipline</t>
  </si>
  <si>
    <t>Presented at least 5 MOVs on the provision of assistance to teachers who were assisted on the maintenance of conducive classrooms and classroon discipline</t>
  </si>
  <si>
    <t>Presented 4 MOVs on the provision of assistance to teachers who were assisted on the maintenance of conducive classrooms and classroon discipline</t>
  </si>
  <si>
    <t>Presented  3 MOVs on the provision of assistance to teachers who were assisted on the maintenance of conducive classrooms and classroon discipline</t>
  </si>
  <si>
    <t>Presented  2 MOVs on the provision of assistance to teachers who were assisted on the maintenance of conducive classrooms and classroon discipline</t>
  </si>
  <si>
    <t>Presented  1 MOVs on the provision of assistance to teachers who were assisted on the maintenance of conducive classrooms and classroon discipline</t>
  </si>
  <si>
    <t>Logbook/logsheet on the provision of the above assistance with the concern teacher's signature</t>
  </si>
  <si>
    <t xml:space="preserve">Provided assistance to teachers in need in maintaining conducive classrooms and classroom discipline with an average of 1-2 working days from observation or request </t>
  </si>
  <si>
    <t xml:space="preserve">Provided assistance to teachers in need in maintaining conducive classrooms and classroom discipline with an average of 3-4 working days from observation or request </t>
  </si>
  <si>
    <t xml:space="preserve">Provided assistance to teachers in need in maintaining conducive classrooms and classroom discipline with an average of 5-6 working days from observation or request </t>
  </si>
  <si>
    <t xml:space="preserve">Provided assistance to teachers in need in maintaining conducive classrooms and classroom discipline with an average of 7-8 working days from observation or request </t>
  </si>
  <si>
    <t xml:space="preserve">Provided assistance to teachers in need in maintaining conducive classrooms and classroom discipline with an average of 9 &amp; more working days from observation or request </t>
  </si>
  <si>
    <t>9. Utilized learners achievements and other performance indicators in planning and in career awareness/ guidance.</t>
  </si>
  <si>
    <t>Plan that included the ff. PPAs:            1.School Initiated Curriculum Intervention          2.DORP        3.Tracking of ILMP                4.Career Guidance (Secondary)     5.*IREAD Implementation Report 6. Gulayan sa Paaralan                       7. School-Based Feeding</t>
  </si>
  <si>
    <t>Pepared 100% PPAs of the identified development needs and opportunities of learners based on their actual performance</t>
  </si>
  <si>
    <t>Pepared 90-99% PPAs of  the identified development needs and opportunities of learners based on their actual performance</t>
  </si>
  <si>
    <t>Pepared 80-89% PPAs of  the identified development needs and opportunities of learners based on their actual performance</t>
  </si>
  <si>
    <t>Pepared 70-79% PPAs of  the identified development needs and opportunities of learners based on their actual performance</t>
  </si>
  <si>
    <t>Pepared 69%  PPAs &amp; below of  the identified development needs and opportunities of learners based on their actual performance</t>
  </si>
  <si>
    <t xml:space="preserve"> Accomplishment of the ff. PPAs:            1.School Initiated Curriculum Intervention reports              2.DORP Report         3.Tracking Report of ILMP                4.Career Guidance Report (Secondary)     5.*IREAD Implementation Report                               6. Gulayan sa Paaralan report                     7. School-Based Feeding report</t>
  </si>
  <si>
    <t xml:space="preserve">Presented evidences of implementation of remedial/enhancement PPAs based on identified learners needs with 90-100% achievements </t>
  </si>
  <si>
    <t xml:space="preserve">Presented evidences of implementation of remedial/enhancement PPAs based on identified learners needs with 80-89% achievements </t>
  </si>
  <si>
    <t xml:space="preserve">Presented evidences of implementation of remedial/enhancement PPAs based on identified learners needs with 70-79% achievements </t>
  </si>
  <si>
    <t xml:space="preserve">Presented evidences of implementation of remedial/enhancement PPAs based on identified learners needs with 60-69% achievements </t>
  </si>
  <si>
    <t xml:space="preserve">Presented evidences of implementation of remedial/enhancement PPAs based on identified learners needs with 59% &amp; below achievements </t>
  </si>
  <si>
    <t>Report on the scheduled activities versus actual implementation</t>
  </si>
  <si>
    <t>Implemented PPAs with an average of 90-100% of the activities are conducted based on schedule</t>
  </si>
  <si>
    <t>Implemented PPAs with an average of 80-89% of the activities are conducted based on schedule</t>
  </si>
  <si>
    <t>Implemented PPAs with an average of 70-79% of the activities are conducted based on schedule</t>
  </si>
  <si>
    <t>Implemented PPAs with an average of 60-69% of the activities are conducted based on schedule</t>
  </si>
  <si>
    <t>Implemented PPAs with an average of 59% &amp; below of the activities are conducted based on schedule</t>
  </si>
  <si>
    <t>4. Developing sefl and others</t>
  </si>
  <si>
    <t>10. Prepared and implemented personal and professional development plan and built networks in the implementation.</t>
  </si>
  <si>
    <t>1.School consolidated PDPs                 2.Copy of professional and personal development plan</t>
  </si>
  <si>
    <t>Presented personal and professional development plans that reflect at least 6 basic elements of a plan</t>
  </si>
  <si>
    <t>Presented personal and professional development plans that reflect at least 5 basic elements of a plan</t>
  </si>
  <si>
    <t>Presented personal and professional development plans that reflect at least 4 basic elements of a plan</t>
  </si>
  <si>
    <t>Presented personal and professional development plans that reflect at least 1-3 basic elements of a plan</t>
  </si>
  <si>
    <t>No plan presented</t>
  </si>
  <si>
    <t>1. Accomplishment reports</t>
  </si>
  <si>
    <t>Presented accomplishment reports that indicates linkage to  internal and/or external stakeholders with at least 90-100% achievement with MOVs</t>
  </si>
  <si>
    <t>Submited accomplishment reports that indicates linkage to internal and/or external stakeholders with at least 60-69% achievement with MOVs</t>
  </si>
  <si>
    <t>Submitted accomplishment reports that indicates linkage to internal and/or external stakeholders&amp; with at least 59% &amp; below achievement with MOVs</t>
  </si>
  <si>
    <t>Implemented the plans with an average of 90-100% of the activities that are conducted based on schedule</t>
  </si>
  <si>
    <t>Implemented the plans with an average of 80-89% of the activities that are conducted based on schedule</t>
  </si>
  <si>
    <t>Implemented the plans with an average of 70-79% of the activities that are conducted based on schedule</t>
  </si>
  <si>
    <t>Implemented the plans with an average of 60-69% of the activities that are conducted based on schedule</t>
  </si>
  <si>
    <t>Implemented plans with an average of 59% &amp; below of the activities that are conducted based on schedule</t>
  </si>
  <si>
    <t>11. Prepared staff development plan based on needs that surfaced in the performance review,  observation  and analysis</t>
  </si>
  <si>
    <t>1.System Generated TNA Result 2.Consolidated School Professional Developmnet Plan (IPCRF Part IV)              3.ILAC Plan                  4. Analysis of classroom observation report                         5.Training Resource Package                                  7. Certificate of Attendance to Training/s</t>
  </si>
  <si>
    <t>Exhibited approved professional development plan based on TNA, observations and IPCRF with a rating of 90-100%</t>
  </si>
  <si>
    <t>Exhibited approved professional development plan based on TNA, observations and IPCRF with a rating of 80-89%</t>
  </si>
  <si>
    <t>Exhibited approved professional development plan based on TNA, observations and IPCRF with a rating of 70-79%</t>
  </si>
  <si>
    <t>Exhibited approved professional development plan based on TNA, observations and IPCRF with a rating of 60-69%</t>
  </si>
  <si>
    <t>Exhibited approved professional development plan based on TNA, observations and IPCRF with a rating of 59% and below</t>
  </si>
  <si>
    <t>Submitted reports of implementation of professional development plan with an accomplishment of 90-100%  of physical targets</t>
  </si>
  <si>
    <t>Submitted reports of implementation of professional development plan with  accomplishment of 80-89% of physical targets</t>
  </si>
  <si>
    <t>Submitted reports of implementation of professional development plan with accomplishment of 70-79% of physical targets</t>
  </si>
  <si>
    <t>Presented reports of implementation of professional development plan with accomplishment of 60-69% of physical targets</t>
  </si>
  <si>
    <t>Presented reports of implementation of professional development plan with an physical accomplishment of 59% and below of physical targets</t>
  </si>
  <si>
    <t>Implemented the professional development plan based on the date indicated in the plan</t>
  </si>
  <si>
    <t>Implemented the professional development plan with 1-2 activities after the date indicated in the plan</t>
  </si>
  <si>
    <t>Implemented the professional development plan with 3-4 activities after the date indicated in the plan</t>
  </si>
  <si>
    <t>Implemented the professional development plan with 5-6 activities after the date indicated in the plan</t>
  </si>
  <si>
    <t>Implemented the professional development plan with 7 or more after  date indicated in the plan</t>
  </si>
  <si>
    <t>12.  Implemented  awards, recognition, benefits, welfare, and incentives for school personnel, learners, and other stakehoders based on existing guidelines.</t>
  </si>
  <si>
    <t>1.List of PRAISE committee       2.Received Designation Orders with Roles &amp; Functions       3.PRAISE Committee Accomplishment Report                     4.  List of teachers due for step increment                 5. list of teacher qualified for reclassification/conversion                      6. List of teacher with processed tep increment and with reclassified/converted item                                  7. Copy of a program reflecting the list of awardees</t>
  </si>
  <si>
    <t xml:space="preserve">Provided evidences on the provision of the following:                        1. privileges and benefits of school personnel               2. rewards and recognition of learners only                                                  </t>
  </si>
  <si>
    <t xml:space="preserve">Provided evidences on the provision of  privileges and benefits of school personnel only                                                           </t>
  </si>
  <si>
    <t xml:space="preserve">1. List of group of stakeholders supporting the activities 2. Deed of donations or acknowledgment receipts </t>
  </si>
  <si>
    <t>Provided evidences of 5 activities supported by stakeholders</t>
  </si>
  <si>
    <t>Provided evidences of 4 activities supported by stakeholders</t>
  </si>
  <si>
    <t>Provided evidences of  3 activities supported by stakeholders</t>
  </si>
  <si>
    <t>Provided evidences of  2 activities supported by stakeholders</t>
  </si>
  <si>
    <t>Provided evidences of  1 or no activity supported by stakeholders</t>
  </si>
  <si>
    <t>1. Copy of customized school calendar            2. Activity tracking reports</t>
  </si>
  <si>
    <t>5. Building Connections</t>
  </si>
  <si>
    <t>13. Implemented plan with the involvement of different groups of internal and external stakeholders</t>
  </si>
  <si>
    <t>1.AIP that integrated stakeholders participation                   2. MOU or any statements of commitment as  support from the different groups of stakeholders</t>
  </si>
  <si>
    <t xml:space="preserve">Presented plans containing activities for ensuring engagement with at least 8 groups of internal &amp; external  stakeholders in the community </t>
  </si>
  <si>
    <t xml:space="preserve">Presented plans containing activities for ensuring engagement with at least 7 groups of internal &amp; external  stakeholders in the community </t>
  </si>
  <si>
    <t xml:space="preserve">Presented plans containing activities for ensuring engagement with at least 6 groups of internal &amp; external  stakeholders in the community </t>
  </si>
  <si>
    <t xml:space="preserve">Presented plans containing activities for ensuring engagement with at least 5 groups of internal &amp; external  stakeholders in the community </t>
  </si>
  <si>
    <t xml:space="preserve">Presented plans containing activities for ensuring engagement with at least 4 groups of internal &amp; external  stakeholders in the community </t>
  </si>
  <si>
    <t xml:space="preserve">1. Deed of Donation &amp; Acceptance (aligned to PPAs indicated in the plan)                   2.Pictures        3.Attendance sheet  of various volunteers of different school activities conducted    </t>
  </si>
  <si>
    <t xml:space="preserve">Submitted reports that indicated the support of 8 stakeholders </t>
  </si>
  <si>
    <t xml:space="preserve">Submitted reports that indicated the support of 7 stakeholders </t>
  </si>
  <si>
    <t xml:space="preserve">Submitted reports that indicated the support of 6 stakeholders </t>
  </si>
  <si>
    <t xml:space="preserve">Submitted reports that indicated the support of 5 stakeholders </t>
  </si>
  <si>
    <t xml:space="preserve">Submitted reports that indicated the support of 4 stakeholders </t>
  </si>
  <si>
    <t>.Accomplishment Report that reflected the target date and actual conduct of the activities</t>
  </si>
  <si>
    <t>Implemented all activities based on the date indicated in the plan</t>
  </si>
  <si>
    <t>Implemented 1-2 activities after the date indicated in the plan</t>
  </si>
  <si>
    <t>Implemented 3-4 activities  after the date indicated in the plan</t>
  </si>
  <si>
    <t>Implemented 5-6 activities  after the date indicated in the plan</t>
  </si>
  <si>
    <t>Implemented  7 and more activities  after the date indicated in the plan</t>
  </si>
  <si>
    <t xml:space="preserve">14. Implemented plan for the management of school organizations </t>
  </si>
  <si>
    <t>Approved action plans of the following:                -PTA                    -Teachers Assn.            -SSG/SPG             -Clubs</t>
  </si>
  <si>
    <t>Presented plans of all school organizations anchored on the school AIP</t>
  </si>
  <si>
    <t>Presented plans of 80-89% of the school organizations anchored on the school AIP</t>
  </si>
  <si>
    <t>Presented plans of 70-79% of the school organizations anchored on the school AIP</t>
  </si>
  <si>
    <t>Presented plans of 60-69% of the school organizations anchored on the school AIP</t>
  </si>
  <si>
    <t>Presented plans of 59% and below of the school organizations anchored on the school AIP</t>
  </si>
  <si>
    <t>Consolidated report of the implementation of the plans which reflected rate of accomplishments with supporting documents</t>
  </si>
  <si>
    <t>Submitted accomplishment reports of all the school organizations with average of 90-100% accomplishments of the targets</t>
  </si>
  <si>
    <t>Submitted accomplishment reports of all the  school organizations with average of 80-89% accomplishments of the targets</t>
  </si>
  <si>
    <t>Submitted accomplishment reports of all the  school organizations with average of 70-79% accomplishments of the targets</t>
  </si>
  <si>
    <t>Submitted accomplishment reports of all thel school organizations with average of 60-69% accomplishments of the targets</t>
  </si>
  <si>
    <t>Submitted accomplishment reports of all the school organizations with average of 59% &amp; below accomplishments of the targets</t>
  </si>
  <si>
    <t>Consolidated report on the target date of implementation vesus actual conduct of activities with supporting documents</t>
  </si>
  <si>
    <t>15. Implemented plans that promoted gender sensitivity, physical and mental health awarenes, and culture responsiveness</t>
  </si>
  <si>
    <t>1. GAD Plan &amp; Accomplishment             2. PSS Accomplishment Report</t>
  </si>
  <si>
    <t>Presented plans that reflected the promotion of gender sensitivity, physical and mental health awarenes, but excluded culture responsiveness</t>
  </si>
  <si>
    <t>Presented plans that reflected the promotion of gender sensitivity but excluded physical and mental health awarenes, and culture responsiveness</t>
  </si>
  <si>
    <t>Presented incomplete plans that reflected the promotion of gender sensitivity but excluded physical and mental health awarenes, and culture responsiveness</t>
  </si>
  <si>
    <t xml:space="preserve">Copy of implementation report with supporting documents that shows rate of accomplishment </t>
  </si>
  <si>
    <t>Submitted accomplishment reports  with average of 90-100% accomplishments of the targets</t>
  </si>
  <si>
    <t>Submitted accomplishment reports with average of 80-89% accomplishments of the targets</t>
  </si>
  <si>
    <t>Submitted accomplishment reports with average of 70-79% accomplishments of the targets</t>
  </si>
  <si>
    <t>Submitted accomplishment reports with average of 60-69% accomplishments of the targets</t>
  </si>
  <si>
    <t>Submitted accomplishment reports  with average of 59% &amp; below accomplishments of the targets</t>
  </si>
  <si>
    <t>Report on the target date of implementation vesus actual conduct of activities with supporting documents</t>
  </si>
  <si>
    <t>Plus Factor</t>
  </si>
  <si>
    <t>Performed various related tasks/activities that contributed to school administration and supervison.</t>
  </si>
  <si>
    <t>1. Designation Order                   2. Training Matrix with invitation and acceptance                 3. Certificate of Recognition/Appreciation                               4. Memorandum</t>
  </si>
  <si>
    <t xml:space="preserve">Presented MOVs as coordinator/faciltator  chair/member of committees in the district, division, regional, and national levels with a total of at least 5 undertakings </t>
  </si>
  <si>
    <t xml:space="preserve">Presented MOVs as coordinator/faciltator chair/member of committees in the district, division, regional, and national levels with a total of 4 undertakings </t>
  </si>
  <si>
    <t xml:space="preserve">Presented MOVs as coordinator/faciltator chair/member of committees in the district, division, regional, and national levels with a total of 3 undertakings </t>
  </si>
  <si>
    <t xml:space="preserve">Presented MOVs as coordinator/faciltator chair/member of committees in the district, division, regional, and national levels with a total of 2 undertakings </t>
  </si>
  <si>
    <t xml:space="preserve">Presented MOVs as coordinator/faciltator chair/member of committees in the district, division, regional, and national levels with a total of 1 undertakings </t>
  </si>
  <si>
    <t>RANGE</t>
  </si>
  <si>
    <t>ADJECTIVAL RATING</t>
  </si>
  <si>
    <t xml:space="preserve">OVERALL NUMERICAL RATING                 </t>
  </si>
  <si>
    <t>4.500-5.000</t>
  </si>
  <si>
    <t>OUTSTANDING</t>
  </si>
  <si>
    <t>3.500-4.499</t>
  </si>
  <si>
    <t>VERY SATISFACTORY</t>
  </si>
  <si>
    <t>2.500-3.499</t>
  </si>
  <si>
    <t>SATISFACTORY</t>
  </si>
  <si>
    <t>1.500-2.499</t>
  </si>
  <si>
    <t>UNSATISFACTORY</t>
  </si>
  <si>
    <t>BELOW 1.499</t>
  </si>
  <si>
    <t>POOR</t>
  </si>
  <si>
    <t>sch_id</t>
  </si>
  <si>
    <t>sch_name</t>
  </si>
  <si>
    <t>dist</t>
  </si>
  <si>
    <t xml:space="preserve">Alicia NHS </t>
  </si>
  <si>
    <t>ALICIA</t>
  </si>
  <si>
    <t>Dawa-Dawa NHS</t>
  </si>
  <si>
    <t>Lutiman NHS</t>
  </si>
  <si>
    <t>Kawayan NHS</t>
  </si>
  <si>
    <t xml:space="preserve">Milagrosa NHS </t>
  </si>
  <si>
    <t>Buug NHS</t>
  </si>
  <si>
    <t>BUUG</t>
  </si>
  <si>
    <t>Del Monte NHS</t>
  </si>
  <si>
    <t>Villacastor NHS</t>
  </si>
  <si>
    <t>Talairan Integrated School</t>
  </si>
  <si>
    <t>Basalem NHS</t>
  </si>
  <si>
    <t>Diplahan NHS</t>
  </si>
  <si>
    <t>DIPLAHAN</t>
  </si>
  <si>
    <t>Gaulan NHS</t>
  </si>
  <si>
    <t>Guinoman NHS</t>
  </si>
  <si>
    <t>Lindang NHS</t>
  </si>
  <si>
    <t>Natan NHS</t>
  </si>
  <si>
    <t>Balangao NHS</t>
  </si>
  <si>
    <t>Ditay NHS</t>
  </si>
  <si>
    <t>Imelda NHS</t>
  </si>
  <si>
    <t>IMELDA</t>
  </si>
  <si>
    <t>Ipil NHS</t>
  </si>
  <si>
    <t>IPIL</t>
  </si>
  <si>
    <t xml:space="preserve">Makilas NHS </t>
  </si>
  <si>
    <t>Zamboanga Sibugay NHS</t>
  </si>
  <si>
    <t>Bacalan NHS</t>
  </si>
  <si>
    <t>Timalang NHS</t>
  </si>
  <si>
    <t>Magdaup NHS</t>
  </si>
  <si>
    <t>Taway NHS</t>
  </si>
  <si>
    <t>Francisco Ramos NHS (formerly Buayan NHS)</t>
  </si>
  <si>
    <t>KABASALAN</t>
  </si>
  <si>
    <t>Kabasalan NHS</t>
  </si>
  <si>
    <t xml:space="preserve">Kabasalan Science &amp; Technology HS </t>
  </si>
  <si>
    <t>Simbol NHS</t>
  </si>
  <si>
    <t>Palinta NHS</t>
  </si>
  <si>
    <t>Mabuhay NHS</t>
  </si>
  <si>
    <t>MABUHAY</t>
  </si>
  <si>
    <t>Mabuhay Agro-Industrial HS</t>
  </si>
  <si>
    <t xml:space="preserve">La Dicha NHS </t>
  </si>
  <si>
    <t>MALANGAS</t>
  </si>
  <si>
    <t>Malangas NHS</t>
  </si>
  <si>
    <t>Catituan NHS</t>
  </si>
  <si>
    <t>Dionisio Lopez Sr. NHS</t>
  </si>
  <si>
    <t>Naga NHS</t>
  </si>
  <si>
    <t>NAGA</t>
  </si>
  <si>
    <t>Santa Clara NHS</t>
  </si>
  <si>
    <t>Guintoloan NHS</t>
  </si>
  <si>
    <t>Sulo NHS</t>
  </si>
  <si>
    <t>Tambanan NHS</t>
  </si>
  <si>
    <t>Baga NHS</t>
  </si>
  <si>
    <t>Sandayong NHS</t>
  </si>
  <si>
    <t>Olutanga NHS</t>
  </si>
  <si>
    <t>OLUTANGA</t>
  </si>
  <si>
    <t>Pantaleon Cudiera NHS</t>
  </si>
  <si>
    <t>Guintolan NHS</t>
  </si>
  <si>
    <t>PAYAO</t>
  </si>
  <si>
    <t xml:space="preserve">Nanan NHS </t>
  </si>
  <si>
    <t>Payao NHS</t>
  </si>
  <si>
    <t>Balungisan NHS</t>
  </si>
  <si>
    <t>Bulawan NHS</t>
  </si>
  <si>
    <t>Dalama NHS</t>
  </si>
  <si>
    <t>Surabay NHS</t>
  </si>
  <si>
    <t>RT LIM</t>
  </si>
  <si>
    <t>Malubal NHS</t>
  </si>
  <si>
    <t>San Fernandino NHS</t>
  </si>
  <si>
    <t>Gango NHS</t>
  </si>
  <si>
    <t>Sto. Rosario NHS</t>
  </si>
  <si>
    <t>Silingan IS</t>
  </si>
  <si>
    <t>RTLIM</t>
  </si>
  <si>
    <t xml:space="preserve">Laih-Batu NHS </t>
  </si>
  <si>
    <t>SIAY</t>
  </si>
  <si>
    <t xml:space="preserve">Minsulao NHS </t>
  </si>
  <si>
    <t>Siay NHS</t>
  </si>
  <si>
    <t>Monching  NHS</t>
  </si>
  <si>
    <t>Camanga NHS</t>
  </si>
  <si>
    <t>Talusan NHS</t>
  </si>
  <si>
    <t>TALUSAN</t>
  </si>
  <si>
    <t>Kasigpitan NHS</t>
  </si>
  <si>
    <t>Laparay NHS</t>
  </si>
  <si>
    <t>Palomoc NHS</t>
  </si>
  <si>
    <t>TITAY</t>
  </si>
  <si>
    <t xml:space="preserve">San Antonio NHS </t>
  </si>
  <si>
    <t>Titay NHS</t>
  </si>
  <si>
    <t>Malagandis NHS</t>
  </si>
  <si>
    <t>Kipit NHS</t>
  </si>
  <si>
    <t>Salip T. Hasim NHS</t>
  </si>
  <si>
    <t>Sta. Fe NHS</t>
  </si>
  <si>
    <t>Kitabog NHS</t>
  </si>
  <si>
    <t>Pioneer NHS</t>
  </si>
  <si>
    <t>TUNGAWAN</t>
  </si>
  <si>
    <t>Tungawan NHS</t>
  </si>
  <si>
    <t>San Isidro NHS</t>
  </si>
  <si>
    <t>Sisay NHS</t>
  </si>
  <si>
    <t>San Pedro NHS</t>
  </si>
  <si>
    <t>Langon NHS</t>
  </si>
  <si>
    <t>Lali Alam IS (formerly Linguisan ES)</t>
  </si>
  <si>
    <t xml:space="preserve">Alegria ES </t>
  </si>
  <si>
    <t>Alicia CES</t>
  </si>
  <si>
    <t>Bella ES</t>
  </si>
  <si>
    <t>Calades ES</t>
  </si>
  <si>
    <t>Concepcion ES</t>
  </si>
  <si>
    <t>Dawa-Dawa ES</t>
  </si>
  <si>
    <t>Gulayon ES</t>
  </si>
  <si>
    <t>Ilisan ES</t>
  </si>
  <si>
    <t xml:space="preserve">J. Luna PS </t>
  </si>
  <si>
    <t>Kapatagan ES</t>
  </si>
  <si>
    <t>Kauswagan ES</t>
  </si>
  <si>
    <t>Kawayan ES</t>
  </si>
  <si>
    <t>Lapaz  ES</t>
  </si>
  <si>
    <t>Lambuyogan ES</t>
  </si>
  <si>
    <t>Lapirawan ES</t>
  </si>
  <si>
    <t>Litayon ES</t>
  </si>
  <si>
    <t>Lutiman ES</t>
  </si>
  <si>
    <t>Milagrosa ES</t>
  </si>
  <si>
    <t>Haron A. Kiram Naga-Naga ES</t>
  </si>
  <si>
    <t>Pandan-Pandan ES</t>
  </si>
  <si>
    <t>Payongan ES</t>
  </si>
  <si>
    <t>Sta. Maria ES</t>
  </si>
  <si>
    <t>Sto. Niño ES</t>
  </si>
  <si>
    <t>Talaptap ES</t>
  </si>
  <si>
    <t>Tampalan ES</t>
  </si>
  <si>
    <t>Salih H. Musa Tandiong - Muslim ES</t>
  </si>
  <si>
    <t>Tantawan PS</t>
  </si>
  <si>
    <t>Timbang-Timbang ES</t>
  </si>
  <si>
    <t>Bagong Buhay ES</t>
  </si>
  <si>
    <t>Agutayan Paaralan ng Buhay ES</t>
  </si>
  <si>
    <t>Basalem ES</t>
  </si>
  <si>
    <t>Bawang ES</t>
  </si>
  <si>
    <t>Bliss ES</t>
  </si>
  <si>
    <t>Bulaan PS</t>
  </si>
  <si>
    <t>Buug Pilot CS</t>
  </si>
  <si>
    <t>Compostela ES</t>
  </si>
  <si>
    <t xml:space="preserve">Danlugan PS </t>
  </si>
  <si>
    <t>Del Monte ES</t>
  </si>
  <si>
    <t>Guintoluan PS</t>
  </si>
  <si>
    <t>Guitom PS</t>
  </si>
  <si>
    <t>Guminta ES</t>
  </si>
  <si>
    <t>Labrador ES</t>
  </si>
  <si>
    <t>Lantawan PS</t>
  </si>
  <si>
    <t>Ligaya ES</t>
  </si>
  <si>
    <t>Mabuhay ES</t>
  </si>
  <si>
    <t>Maganay ES</t>
  </si>
  <si>
    <t>Manlin ES</t>
  </si>
  <si>
    <t>Muyo ES</t>
  </si>
  <si>
    <t>Pamintayan ES</t>
  </si>
  <si>
    <t>Pling ES</t>
  </si>
  <si>
    <t>Pulog ES</t>
  </si>
  <si>
    <t>San Jose ES</t>
  </si>
  <si>
    <t>Talamimi ES</t>
  </si>
  <si>
    <t>Villacastor ES</t>
  </si>
  <si>
    <t xml:space="preserve">Bag-ong Borbon PS </t>
  </si>
  <si>
    <t>Buug Central SPED Center</t>
  </si>
  <si>
    <t>Balangao ES</t>
  </si>
  <si>
    <t>Butong ES</t>
  </si>
  <si>
    <t>Diplahan CES</t>
  </si>
  <si>
    <t>Ditay ES</t>
  </si>
  <si>
    <t>Gaulan ES</t>
  </si>
  <si>
    <t>Goling ES</t>
  </si>
  <si>
    <t>Guinoman ES</t>
  </si>
  <si>
    <t>Lindang ES</t>
  </si>
  <si>
    <t>Lobing Paaralan ng Buhay PS</t>
  </si>
  <si>
    <t>Luop ES</t>
  </si>
  <si>
    <t>Mahayahay ES</t>
  </si>
  <si>
    <t>Malagac ES</t>
  </si>
  <si>
    <t>Manangon ES</t>
  </si>
  <si>
    <t>Mejo ES</t>
  </si>
  <si>
    <t>Natan ES</t>
  </si>
  <si>
    <t>Paradise ES</t>
  </si>
  <si>
    <t>Pilar ES</t>
  </si>
  <si>
    <t>PNOC Village PS</t>
  </si>
  <si>
    <t>Sacaon ES</t>
  </si>
  <si>
    <t>Sampoli-A ES</t>
  </si>
  <si>
    <t>Sampoli-B ES</t>
  </si>
  <si>
    <t>Songcuya ES</t>
  </si>
  <si>
    <t>Sta. Cruz ES</t>
  </si>
  <si>
    <t>Tinongtongan ES</t>
  </si>
  <si>
    <t>Tuno PS</t>
  </si>
  <si>
    <t>Balugo ES</t>
  </si>
  <si>
    <t>Baluran ES</t>
  </si>
  <si>
    <t>Baluyan ES</t>
  </si>
  <si>
    <t>Bolungisan ES</t>
  </si>
  <si>
    <t>Canaan ES</t>
  </si>
  <si>
    <t>Dumpok ES</t>
  </si>
  <si>
    <t>Imelda CES</t>
  </si>
  <si>
    <t>Israel PS</t>
  </si>
  <si>
    <t>La Victoria ES</t>
  </si>
  <si>
    <t>Lalat ES</t>
  </si>
  <si>
    <t>Little Baguio ES</t>
  </si>
  <si>
    <t>Lower Baluran ES</t>
  </si>
  <si>
    <t>Lumbog ES</t>
  </si>
  <si>
    <t>Lumpanac ES</t>
  </si>
  <si>
    <t>Mali Little Baguio PS</t>
  </si>
  <si>
    <t>Pulawan  ES</t>
  </si>
  <si>
    <t>Sta. Barbara ES</t>
  </si>
  <si>
    <t>New Guintolan PS</t>
  </si>
  <si>
    <t>Bakalan ES</t>
  </si>
  <si>
    <t>Bangkerohan ES</t>
  </si>
  <si>
    <t>Buluan ES</t>
  </si>
  <si>
    <t>Caparan ES</t>
  </si>
  <si>
    <t>Caparan Samporna PS</t>
  </si>
  <si>
    <t>Domondan ES</t>
  </si>
  <si>
    <t>Don Andres ES</t>
  </si>
  <si>
    <t>Doña Josefa ES</t>
  </si>
  <si>
    <t>Guituan ES</t>
  </si>
  <si>
    <t>Ipil CES</t>
  </si>
  <si>
    <t>Ipil Heights ES</t>
  </si>
  <si>
    <t xml:space="preserve">Jose R. Rapadas Sr. ES </t>
  </si>
  <si>
    <t>Labe PS</t>
  </si>
  <si>
    <t xml:space="preserve">Logan ES </t>
  </si>
  <si>
    <t xml:space="preserve">Luis Ruiz Sr. ES </t>
  </si>
  <si>
    <t>Jesus Lauron ES (Lumbia ES)</t>
  </si>
  <si>
    <t>Maasin ES</t>
  </si>
  <si>
    <t>Habib Moin Anduhol MES</t>
  </si>
  <si>
    <t>Makilas ES</t>
  </si>
  <si>
    <t xml:space="preserve">Moreno Tadeo MES </t>
  </si>
  <si>
    <t>Pangi ES</t>
  </si>
  <si>
    <t>Sanito ES</t>
  </si>
  <si>
    <t>Suclema ES</t>
  </si>
  <si>
    <t>Tiayon ES</t>
  </si>
  <si>
    <t>Timalang ES</t>
  </si>
  <si>
    <t>Tomitom ES</t>
  </si>
  <si>
    <t>Upper Pangi ES</t>
  </si>
  <si>
    <t>Ipil SPED Center</t>
  </si>
  <si>
    <t>Buayan ES</t>
  </si>
  <si>
    <t xml:space="preserve">KABASALAN </t>
  </si>
  <si>
    <t>Cainglet PS</t>
  </si>
  <si>
    <t>Ignacio Canoy ES (formerly Camayo ES)</t>
  </si>
  <si>
    <t>Canacan ES</t>
  </si>
  <si>
    <t>Datagan ES</t>
  </si>
  <si>
    <t>Diampak ES</t>
  </si>
  <si>
    <t>Dipala ES</t>
  </si>
  <si>
    <t>Gacbusan ES</t>
  </si>
  <si>
    <t>Goodyear PS</t>
  </si>
  <si>
    <t>John Levi Donton MES</t>
  </si>
  <si>
    <t>Kabasalan CES</t>
  </si>
  <si>
    <t>Lacnapan ES</t>
  </si>
  <si>
    <t>Lumbayao ES</t>
  </si>
  <si>
    <t>Nazareth ES</t>
  </si>
  <si>
    <t>Palinta ES</t>
  </si>
  <si>
    <t>Peñaranda ES</t>
  </si>
  <si>
    <t xml:space="preserve">Timuay R. L. Adan PS </t>
  </si>
  <si>
    <t>Salupan PS</t>
  </si>
  <si>
    <t>Sanghanan ES</t>
  </si>
  <si>
    <t xml:space="preserve">Sayao PS </t>
  </si>
  <si>
    <t xml:space="preserve">Shiolan ES </t>
  </si>
  <si>
    <t>Simbol ES</t>
  </si>
  <si>
    <t>Sininan ES</t>
  </si>
  <si>
    <t>Sominot ES</t>
  </si>
  <si>
    <t xml:space="preserve">Tamin PS </t>
  </si>
  <si>
    <t>Tampilisan PS</t>
  </si>
  <si>
    <t>Teodulo T. Samane  Sr. MES</t>
  </si>
  <si>
    <t>Tigbangagan ES</t>
  </si>
  <si>
    <t>Timuay Danda ES</t>
  </si>
  <si>
    <t>Salipyasin ES</t>
  </si>
  <si>
    <t>Timulan PS</t>
  </si>
  <si>
    <t>Sta. Cruz PS</t>
  </si>
  <si>
    <t>Logdeck PS</t>
  </si>
  <si>
    <t>F.L. Peña PS</t>
  </si>
  <si>
    <t>Kabasalan SPED School</t>
  </si>
  <si>
    <t>Abunda ES</t>
  </si>
  <si>
    <t xml:space="preserve">Bangkaw-Bangkaw ES </t>
  </si>
  <si>
    <t>Caliran ES</t>
  </si>
  <si>
    <t>Catipan ES</t>
  </si>
  <si>
    <t>Hula-Hula PS</t>
  </si>
  <si>
    <t xml:space="preserve">Ligaya ES </t>
  </si>
  <si>
    <t>Looc-Barlac ES</t>
  </si>
  <si>
    <t>Mabuhay CES</t>
  </si>
  <si>
    <t>Malinao ES</t>
  </si>
  <si>
    <t xml:space="preserve">Pamansaan PS </t>
  </si>
  <si>
    <t>Punawan ES</t>
  </si>
  <si>
    <t>San Roque ES</t>
  </si>
  <si>
    <t xml:space="preserve">Sawa ES </t>
  </si>
  <si>
    <t>Sioton ES</t>
  </si>
  <si>
    <t>Taguisian ES</t>
  </si>
  <si>
    <t>Tandu-Comot ES</t>
  </si>
  <si>
    <t>Tumalog ES</t>
  </si>
  <si>
    <t>Bacao ES</t>
  </si>
  <si>
    <t>Basakbawang ES</t>
  </si>
  <si>
    <t>Buntong ES</t>
  </si>
  <si>
    <t>Camanga ES</t>
  </si>
  <si>
    <t>Candiis ES</t>
  </si>
  <si>
    <t>Catituan ES</t>
  </si>
  <si>
    <t>Dansulao ES</t>
  </si>
  <si>
    <t>Del Pilar ES</t>
  </si>
  <si>
    <t>Guilawa ES</t>
  </si>
  <si>
    <t>Kigay ES</t>
  </si>
  <si>
    <t>La Dicha ES</t>
  </si>
  <si>
    <t>Lipacan ES</t>
  </si>
  <si>
    <t>Logpond PS</t>
  </si>
  <si>
    <t>Mabini ES</t>
  </si>
  <si>
    <t>Malangas CES</t>
  </si>
  <si>
    <t>Malongon ES</t>
  </si>
  <si>
    <t>Molom ES</t>
  </si>
  <si>
    <t>Overland ES</t>
  </si>
  <si>
    <t>Palalian PS</t>
  </si>
  <si>
    <t>Payag ES</t>
  </si>
  <si>
    <t>Rebocon PS</t>
  </si>
  <si>
    <t>San Vicente ES</t>
  </si>
  <si>
    <t>Sinusayan ES</t>
  </si>
  <si>
    <t>Tackling ES</t>
  </si>
  <si>
    <t>Tigabon ES</t>
  </si>
  <si>
    <t>Malangas Central SPED Center</t>
  </si>
  <si>
    <t xml:space="preserve">Aguinaldo ES </t>
  </si>
  <si>
    <t>Baga ES</t>
  </si>
  <si>
    <t>Baluno ES</t>
  </si>
  <si>
    <t>Bangkaw-Bangkaw ES</t>
  </si>
  <si>
    <t>Bulansing ES</t>
  </si>
  <si>
    <t>Capt. Pedro Changco Sr. MES</t>
  </si>
  <si>
    <t xml:space="preserve">Crossing Sta. Clara ES </t>
  </si>
  <si>
    <t>Guintoloan ES</t>
  </si>
  <si>
    <t>Hipolito B. Marcelo Sr. MES</t>
  </si>
  <si>
    <t>Kaliantana ES</t>
  </si>
  <si>
    <t>Lower Sulitan ES</t>
  </si>
  <si>
    <t>Mamagon ES</t>
  </si>
  <si>
    <t>Naga CES</t>
  </si>
  <si>
    <t>Pisaan ES</t>
  </si>
  <si>
    <t>San Isidro ES</t>
  </si>
  <si>
    <t>Sandayong ES</t>
  </si>
  <si>
    <t>Santa Clara ES</t>
  </si>
  <si>
    <t>Sulo ES</t>
  </si>
  <si>
    <t>Tambanan ES</t>
  </si>
  <si>
    <t>Tilubog ES</t>
  </si>
  <si>
    <t>Tipan ES</t>
  </si>
  <si>
    <t xml:space="preserve">Upper Sulitan ES </t>
  </si>
  <si>
    <t>Upper Tipan ES</t>
  </si>
  <si>
    <t>Cabong ES</t>
  </si>
  <si>
    <t>Calucap PS</t>
  </si>
  <si>
    <t>Bateria ES</t>
  </si>
  <si>
    <t>Buhangin Mahaba ES</t>
  </si>
  <si>
    <t>Esperanza ES</t>
  </si>
  <si>
    <t>Fama ES</t>
  </si>
  <si>
    <t xml:space="preserve">Galas ES </t>
  </si>
  <si>
    <t>Gandaan ES</t>
  </si>
  <si>
    <t>Kahayagan ES</t>
  </si>
  <si>
    <t>Kalines ES</t>
  </si>
  <si>
    <t>Looc Sapi PS</t>
  </si>
  <si>
    <t>Matim ES</t>
  </si>
  <si>
    <t>Noque ES</t>
  </si>
  <si>
    <t>Olutanga CES</t>
  </si>
  <si>
    <t>Pulo Laum ES</t>
  </si>
  <si>
    <t>San Isidro PS</t>
  </si>
  <si>
    <t>Villacorte ES</t>
  </si>
  <si>
    <t>Villagonzalo ES</t>
  </si>
  <si>
    <t>Balian ES</t>
  </si>
  <si>
    <t>Balungisan ES</t>
  </si>
  <si>
    <t>Binangonan ES</t>
  </si>
  <si>
    <t>Bulacan ES</t>
  </si>
  <si>
    <t>Bulawan ES</t>
  </si>
  <si>
    <t>Calape ES</t>
  </si>
  <si>
    <t>Dalama ES</t>
  </si>
  <si>
    <t>Datu Mama ES</t>
  </si>
  <si>
    <t>Fatima ES</t>
  </si>
  <si>
    <t>Guintolan ES</t>
  </si>
  <si>
    <t>Guiwan ES</t>
  </si>
  <si>
    <t>Katipunan ES</t>
  </si>
  <si>
    <t>Kima ES</t>
  </si>
  <si>
    <t>Kulasian ES</t>
  </si>
  <si>
    <t>Kulisap ES</t>
  </si>
  <si>
    <t>La Fortuna ES</t>
  </si>
  <si>
    <t>Labatan ES</t>
  </si>
  <si>
    <t>Leonardo Bulawin ES</t>
  </si>
  <si>
    <t>Lower Bulawan ES</t>
  </si>
  <si>
    <t>Mayabo PS</t>
  </si>
  <si>
    <t xml:space="preserve">Minundas ES </t>
  </si>
  <si>
    <t>Mt. View ES</t>
  </si>
  <si>
    <t>Nanan ES</t>
  </si>
  <si>
    <t>Payao CES</t>
  </si>
  <si>
    <t xml:space="preserve">San Roque PS </t>
  </si>
  <si>
    <t>Upper Sumilong ES</t>
  </si>
  <si>
    <t>Sumilong ES</t>
  </si>
  <si>
    <t xml:space="preserve">Talaptap PS </t>
  </si>
  <si>
    <t>Tambon PS</t>
  </si>
  <si>
    <t>Butalian ES</t>
  </si>
  <si>
    <t>Calula ES</t>
  </si>
  <si>
    <t>Casacon ES</t>
  </si>
  <si>
    <t xml:space="preserve">Guinabucan ES </t>
  </si>
  <si>
    <t>Habib Ibrahim MES</t>
  </si>
  <si>
    <t>Kulambugan ES</t>
  </si>
  <si>
    <t>Magsaysay ES</t>
  </si>
  <si>
    <t>Malubal ES</t>
  </si>
  <si>
    <t xml:space="preserve">Motop ES </t>
  </si>
  <si>
    <t>New Antique ES</t>
  </si>
  <si>
    <t>New Sagay ES</t>
  </si>
  <si>
    <t>Palmera ES</t>
  </si>
  <si>
    <t>Perfecto ES</t>
  </si>
  <si>
    <t>Remedios ES</t>
  </si>
  <si>
    <t>San Ernesto ES</t>
  </si>
  <si>
    <t>Siawang ES</t>
  </si>
  <si>
    <t>Sto. Rosario ES</t>
  </si>
  <si>
    <t>Surabay CES</t>
  </si>
  <si>
    <t xml:space="preserve">Taruc ES </t>
  </si>
  <si>
    <t>Balansag ES (formerly Tigbalabag ES)</t>
  </si>
  <si>
    <t>Tilasan ES</t>
  </si>
  <si>
    <t xml:space="preserve">Tiling ES </t>
  </si>
  <si>
    <t>Tupilac ES</t>
  </si>
  <si>
    <t>Z-Gold (Hose) ES</t>
  </si>
  <si>
    <t>Pinili ES</t>
  </si>
  <si>
    <t>Gutayan ES</t>
  </si>
  <si>
    <t>Casay PS</t>
  </si>
  <si>
    <t>Amoran ES</t>
  </si>
  <si>
    <t>Bagong Silang ES</t>
  </si>
  <si>
    <t>Balagon ES</t>
  </si>
  <si>
    <t>Balingasan ES</t>
  </si>
  <si>
    <t>Balucanan ES</t>
  </si>
  <si>
    <t>Batu ES</t>
  </si>
  <si>
    <t>Buyogan ES</t>
  </si>
  <si>
    <t>Coloran ES</t>
  </si>
  <si>
    <t xml:space="preserve">F. V. Dacanay MES </t>
  </si>
  <si>
    <t>Gusawan ES</t>
  </si>
  <si>
    <t>I. Miranda MES</t>
  </si>
  <si>
    <t>Kimos ES</t>
  </si>
  <si>
    <t>Labasan ES</t>
  </si>
  <si>
    <t>Lagting ES</t>
  </si>
  <si>
    <t>Magsaysay PS</t>
  </si>
  <si>
    <t>Maligaya ES</t>
  </si>
  <si>
    <t>Maniha ES</t>
  </si>
  <si>
    <t>Minsulao ES</t>
  </si>
  <si>
    <t>Mirangan ES</t>
  </si>
  <si>
    <t>Monching ES</t>
  </si>
  <si>
    <t>Princesa Sumama ES</t>
  </si>
  <si>
    <t>Paruk ES</t>
  </si>
  <si>
    <t>Salinding ES</t>
  </si>
  <si>
    <t>Siay CES</t>
  </si>
  <si>
    <t>Sibuguey ES</t>
  </si>
  <si>
    <t>Siloh ES</t>
  </si>
  <si>
    <t>Upper Balagon ES</t>
  </si>
  <si>
    <t>Villagracia ES</t>
  </si>
  <si>
    <t xml:space="preserve">Aurora PS </t>
  </si>
  <si>
    <t>Baganipay ES</t>
  </si>
  <si>
    <t xml:space="preserve">Bolingan ES </t>
  </si>
  <si>
    <t xml:space="preserve">Bualan ES </t>
  </si>
  <si>
    <t xml:space="preserve">Florida ES </t>
  </si>
  <si>
    <t>Kasigpitan ES</t>
  </si>
  <si>
    <t>Kawilan ES</t>
  </si>
  <si>
    <t>Laparay ES</t>
  </si>
  <si>
    <t xml:space="preserve">Mahayahay ES </t>
  </si>
  <si>
    <t>Moalboal ES</t>
  </si>
  <si>
    <t>Sagay ES</t>
  </si>
  <si>
    <t>Samonte ES</t>
  </si>
  <si>
    <t>Talusan CES</t>
  </si>
  <si>
    <t>Tuburan ES</t>
  </si>
  <si>
    <t>Achasol ES</t>
  </si>
  <si>
    <t>Balucon ES</t>
  </si>
  <si>
    <t>Bangco ES</t>
  </si>
  <si>
    <t>Culasian ES</t>
  </si>
  <si>
    <t>Salip T. Hasim ES (formerly Dalangin ES)</t>
  </si>
  <si>
    <t>Dalisay ES</t>
  </si>
  <si>
    <t>Gomotoc ES</t>
  </si>
  <si>
    <t>Paaralang Buhay ng Imelda ES</t>
  </si>
  <si>
    <t>Kipit ES</t>
  </si>
  <si>
    <t>Kitabog ES</t>
  </si>
  <si>
    <t>La Libertad ES</t>
  </si>
  <si>
    <t>Longilog ES</t>
  </si>
  <si>
    <t>Malagandis ES</t>
  </si>
  <si>
    <t>Buddin Toto ES (formerly Mate ES)</t>
  </si>
  <si>
    <t>Namnama ES</t>
  </si>
  <si>
    <t>New Canaan ES</t>
  </si>
  <si>
    <t>Palomoc ES</t>
  </si>
  <si>
    <t xml:space="preserve">Poblacion Muslim ES </t>
  </si>
  <si>
    <t>Pulidan ES</t>
  </si>
  <si>
    <t>San Antonio ES</t>
  </si>
  <si>
    <t>Santa Fe ES</t>
  </si>
  <si>
    <t>Supit ES</t>
  </si>
  <si>
    <t>Titay CES</t>
  </si>
  <si>
    <t>Titay Valley ES</t>
  </si>
  <si>
    <t>Tugop ES</t>
  </si>
  <si>
    <t>Tugop Muslim ES</t>
  </si>
  <si>
    <t>New Dalangin ES</t>
  </si>
  <si>
    <t>Gugawang Bugas ES</t>
  </si>
  <si>
    <t>Titay SPED School</t>
  </si>
  <si>
    <t>Cose Abdudan ES</t>
  </si>
  <si>
    <t>Batungan ES</t>
  </si>
  <si>
    <t>Cayamcam ES</t>
  </si>
  <si>
    <t xml:space="preserve">Datu Tumanggong ES </t>
  </si>
  <si>
    <t xml:space="preserve">Gaycon ES </t>
  </si>
  <si>
    <t>Langon ES</t>
  </si>
  <si>
    <t xml:space="preserve">Little Margos ES </t>
  </si>
  <si>
    <t>Loboc ES</t>
  </si>
  <si>
    <t xml:space="preserve">Looc Labuan ES </t>
  </si>
  <si>
    <t>Lower Tungawan ES</t>
  </si>
  <si>
    <t>Malungon ES</t>
  </si>
  <si>
    <t xml:space="preserve">Ponciano Pagdanganan ES </t>
  </si>
  <si>
    <t>Sisay ES</t>
  </si>
  <si>
    <t xml:space="preserve">Sto. Niño ES </t>
  </si>
  <si>
    <t>Calon ES (formerly Taglibas ES)</t>
  </si>
  <si>
    <t>Tigbanuang ES</t>
  </si>
  <si>
    <t>Tigbucay ES</t>
  </si>
  <si>
    <t>Tigbungabong ES</t>
  </si>
  <si>
    <t>Tigpalay ES</t>
  </si>
  <si>
    <t>Timbabawan ES</t>
  </si>
  <si>
    <t>Tungawan CES</t>
  </si>
  <si>
    <t>Upper Tungawan ES</t>
  </si>
  <si>
    <t>Masao ES</t>
  </si>
  <si>
    <t>Teras ES</t>
  </si>
  <si>
    <t>Campo Islam ES</t>
  </si>
  <si>
    <t>Limanon PS</t>
  </si>
  <si>
    <t>Position</t>
  </si>
  <si>
    <t xml:space="preserve">Ratee </t>
  </si>
  <si>
    <t>Rater</t>
  </si>
  <si>
    <t>Approving Authority</t>
  </si>
  <si>
    <t>TEACHER I</t>
  </si>
  <si>
    <t>TEACHER II</t>
  </si>
  <si>
    <t>SPECIAL SCIENCE TEACHER I</t>
  </si>
  <si>
    <t>TEACHER III</t>
  </si>
  <si>
    <t>SPECIAL EDUCATION TEACHER I</t>
  </si>
  <si>
    <t>SPECIAL EDUCATION TEACHER II</t>
  </si>
  <si>
    <t>SPECIAL EDUCATION TEACHER III</t>
  </si>
  <si>
    <t>SPECIAL EDUCATION TEACHER IV</t>
  </si>
  <si>
    <t>SCHOOL LIBRARIAN I</t>
  </si>
  <si>
    <t>HEAD TEACHER I</t>
  </si>
  <si>
    <t>HEAD TEACHER II</t>
  </si>
  <si>
    <t>HEAD TEACHER III</t>
  </si>
  <si>
    <t>HEAD TEACHER IV</t>
  </si>
  <si>
    <t>HEAD TEACHER V</t>
  </si>
  <si>
    <t>MASTER TEACHER I</t>
  </si>
  <si>
    <t>ASSISTANT SCHOOL PRINCIPAL II</t>
  </si>
  <si>
    <t>HEAD TEACHER VI</t>
  </si>
  <si>
    <t>MASTER TEACHER II</t>
  </si>
  <si>
    <t>SCHOOL PRINCIPAL I</t>
  </si>
  <si>
    <t>MASTER TEACHER III</t>
  </si>
  <si>
    <t>SCHOOL PRINCIPAL II</t>
  </si>
  <si>
    <t>MASTER TEACHER IV</t>
  </si>
  <si>
    <t>SCHOOL PRINCIPAL III</t>
  </si>
  <si>
    <t>SCHOOL PRINCIPAL IV</t>
  </si>
  <si>
    <t>Assistant Schools Division Superintendent</t>
  </si>
  <si>
    <t>SGOD Chief</t>
  </si>
  <si>
    <t>DR. AURELIO A. SANTISAS</t>
  </si>
  <si>
    <t>DR. OLIVER B. TALAOC</t>
  </si>
  <si>
    <t>RATER</t>
  </si>
  <si>
    <t>POSITION</t>
  </si>
  <si>
    <t>SY 2021-2022</t>
  </si>
  <si>
    <t>name</t>
  </si>
  <si>
    <t>position</t>
  </si>
  <si>
    <t>schoolid</t>
  </si>
  <si>
    <t>school</t>
  </si>
  <si>
    <t>district</t>
  </si>
  <si>
    <t>rater</t>
  </si>
  <si>
    <t>raterpos</t>
  </si>
  <si>
    <t>datereview</t>
  </si>
  <si>
    <t>ratingperiod</t>
  </si>
  <si>
    <t>ratingnum</t>
  </si>
  <si>
    <t>ratingad</t>
  </si>
  <si>
    <t>Designation</t>
  </si>
  <si>
    <t>Date of Assisgnement (Current)</t>
  </si>
  <si>
    <t>Highest Degree</t>
  </si>
  <si>
    <t>RATEE</t>
  </si>
  <si>
    <t>APPROVING AUTHORITY</t>
  </si>
  <si>
    <t>Bachelor's Degree</t>
  </si>
  <si>
    <t>Master's Degree</t>
  </si>
  <si>
    <t>Doctorate Degree</t>
  </si>
  <si>
    <t>School Name:</t>
  </si>
  <si>
    <t>Total no. Of years as school Head:</t>
  </si>
  <si>
    <t>School head</t>
  </si>
  <si>
    <t>Teacher Incharge</t>
  </si>
  <si>
    <t>District Incharge</t>
  </si>
  <si>
    <t>designation</t>
  </si>
  <si>
    <t>datedesignation</t>
  </si>
  <si>
    <t>highdegree</t>
  </si>
  <si>
    <t>degree</t>
  </si>
  <si>
    <t>years</t>
  </si>
  <si>
    <t>asdasd</t>
  </si>
  <si>
    <t>Final Performance Results</t>
  </si>
  <si>
    <t>Adjectival Rating</t>
  </si>
  <si>
    <t>Accomplishments of KRAs and Objectives</t>
  </si>
  <si>
    <t>Rater-Ratee Agreement</t>
  </si>
  <si>
    <t xml:space="preserve"> </t>
  </si>
  <si>
    <t>The signature below confirmed that the employee and his/her superior have agreed on content of this appraisal form and performance rating</t>
  </si>
  <si>
    <t>Name of Employee</t>
  </si>
  <si>
    <t>Name of Superior</t>
  </si>
  <si>
    <t>Signature</t>
  </si>
  <si>
    <t>Date</t>
  </si>
  <si>
    <t>STRENGTHS</t>
  </si>
  <si>
    <t>DEVELOPMENT NEEDS</t>
  </si>
  <si>
    <t>ACTION PLAN (Recommended Developmental Interventions)</t>
  </si>
  <si>
    <t>TIMELINE</t>
  </si>
  <si>
    <t xml:space="preserve">RESOURCES NEEDED </t>
  </si>
  <si>
    <t>Ratee</t>
  </si>
  <si>
    <t>PART II:     COMPETENCIES</t>
  </si>
  <si>
    <t>CORE BEHAVIORAL COMPETENCES</t>
  </si>
  <si>
    <t>LEADERSHIP COMPETENCIES</t>
  </si>
  <si>
    <t>1. SELF MANAGEMENT</t>
  </si>
  <si>
    <t>4. TEAMWORK</t>
  </si>
  <si>
    <t>1. LEADING PEOPLE</t>
  </si>
  <si>
    <t>3. PEOPLE DEVELOPMENT</t>
  </si>
  <si>
    <t>Sets personal goals and direction, needs and development.</t>
  </si>
  <si>
    <t>Willingly does his/her share of responsibility.</t>
  </si>
  <si>
    <t>Uses basic persuation techniquesin a discussion or presentation e.g., staff mobilization, appeals to reason and/or emotions, uses data and examples, visual aids.</t>
  </si>
  <si>
    <t>Improves the skills and effectiveness of individuals through employing a range of development strategies.</t>
  </si>
  <si>
    <t>Undertakes personal actions and behaviors that are clear and purposive and takes into account personal goals and values congruent to that of the organization.</t>
  </si>
  <si>
    <t>Promotes collaboration and removes barriers to teamwork and goal accomplishment across the organization.</t>
  </si>
  <si>
    <t>Facilitates workforce effectiveness through coaching and motivating/ developing people within a work environment that promotes mutual trusts and respect.</t>
  </si>
  <si>
    <t>Applies negotiation principles in arriving at win-win agreements.</t>
  </si>
  <si>
    <t>Persuades, convinces or influences others, in order to have a specific impact or effect.</t>
  </si>
  <si>
    <t xml:space="preserve"> Displays emotional maturity and enthusiasm for and is challenged by higher goals.</t>
  </si>
  <si>
    <t xml:space="preserve"> Drives consensus and team ownership of decisions.</t>
  </si>
  <si>
    <t>Sets a good example, is a credible and respected leader, and demonstrates desired behavior.</t>
  </si>
  <si>
    <t>Conceptualizes and implements learning interventions to meet identified training needs</t>
  </si>
  <si>
    <t>Prioritize work tasks and schedules (through gant charts, checklists, etc.) to achieve goals.</t>
  </si>
  <si>
    <t xml:space="preserve"> Works constructively and collaboratively with others and across organizations to accomplish organizational goals and objectives.</t>
  </si>
  <si>
    <t>Forwards personal, professional and work unit needs and interests in an issue</t>
  </si>
  <si>
    <t>Does long-term coaching or training by arranging appropriate and helpful assignments, formal training, or other experiences for the purpose of supporting a person's learning and development.</t>
  </si>
  <si>
    <t>Sets high quality, challenging, realistic goals for self and others.</t>
  </si>
  <si>
    <t>Assumes a pivotal role in promoting the development of an inspiring, relevant vision for the organization and influences others to share ownership of DepEd goals, in order to create an effective work environment</t>
  </si>
  <si>
    <t>2. PROFESSIONALISM AND ETHICS</t>
  </si>
  <si>
    <t>5. SERVICE ORIENTATION</t>
  </si>
  <si>
    <t>Cultivates a learning environment by structuring interactive experiences such as looking for future opportunities that are in support of achieving individual career goals.</t>
  </si>
  <si>
    <t xml:space="preserve"> Demonstrates the values and behavior enshrined in the Norms of Conduct and Ethical Standards for public officials and employees (RA 6713).</t>
  </si>
  <si>
    <t> Can explain and articulate organizational directions, issues and problems.</t>
  </si>
  <si>
    <t> Takes personal responsibility for dealing with and/or correcting customer service issues and concerns.</t>
  </si>
  <si>
    <t>Practices ethical and professional behavior and conduct taking into account the impact of his/her actions and decisions.</t>
  </si>
  <si>
    <t>2. PEOPLE PERFORMANCE MANAGEMENT</t>
  </si>
  <si>
    <t> Initiates activities that promotes advocacy for men and women empowerment.</t>
  </si>
  <si>
    <t>Makes specific changes in the performance management system or in own work methods to improve performance (e.g. does something better, faster, at lower cost, more efficiently; improves quality, customer satisfaction, morale, revenues).</t>
  </si>
  <si>
    <t>Maintains a professional image: being trustworthy, regularity of attendance and punctuality, good grooming and communication.</t>
  </si>
  <si>
    <t> Participates in updating of office vision, mission, mandates and strategies based on DepEd strategies and directions.</t>
  </si>
  <si>
    <t>Makes personal sacrifices to meet the organization’s needs.</t>
  </si>
  <si>
    <t>Acts with a sense of urgency and responsibility to meet the organization’s needs, improve systems and help others improve their effectiveness.</t>
  </si>
  <si>
    <t> Develops and adopts service improvement programs through simplified procedures that will further enhance service delivery.</t>
  </si>
  <si>
    <t xml:space="preserve">  </t>
  </si>
  <si>
    <t>Sets performance standards and measures progress of employees based on office and department targets</t>
  </si>
  <si>
    <r>
      <t>OVERALL COMPETENCY RATING</t>
    </r>
    <r>
      <rPr>
        <sz val="12"/>
        <color rgb="FF000000"/>
        <rFont val="Arial Narrow"/>
        <family val="2"/>
      </rPr>
      <t xml:space="preserve"> :   </t>
    </r>
  </si>
  <si>
    <t>Provides feedback and technical assistance such as coaching for performance improvement and action planning</t>
  </si>
  <si>
    <t>CORE BEHAVIORAL COMPETENCIES</t>
  </si>
  <si>
    <t>3. RESULTS FOCUS</t>
  </si>
  <si>
    <t>6. INNOVATION</t>
  </si>
  <si>
    <t> Achieves results with optimal use of time and resources most of the time.</t>
  </si>
  <si>
    <t> Examines the root cause of problems and suggests effective solutions. Fosters new ideas, processes, and suggests better ways to do things (cost and/or operational efficiency).</t>
  </si>
  <si>
    <t>States performance expectations clearly and checks understanding and commitment</t>
  </si>
  <si>
    <t xml:space="preserve">LEADERSHIP COMPETENCIES  </t>
  </si>
  <si>
    <t> Avoids rework, mistakes and wastage through effective work methods by placing organizational needs before personal needs.</t>
  </si>
  <si>
    <t> Demonstrates an ability to think ―beyond the box‖. Continuously focuses on improving personal productivity to create higher value and results.</t>
  </si>
  <si>
    <t>Performs all the stages of result-based performance management system supported by evidence and required documents/forms</t>
  </si>
  <si>
    <t>Delivers error-free outputs most of the time by conforming to standard operating procedures correctly and consistently. Able to produce very satisfactory quality of work and terms of usefulness/acceptability and completeness with no supervision required.</t>
  </si>
  <si>
    <t xml:space="preserve"> OVERALL RATING       </t>
  </si>
  <si>
    <t> Promotes a creative climate and inspires co – workers to develop original ideas or solutions.</t>
  </si>
  <si>
    <t> Expresses a desire to do better and may express frustration at waste or inefficiency. May focus on new or more precise ways of meeting goals set.</t>
  </si>
  <si>
    <t> Translates creative thinking into tangible changes and solutions that improve the work unit and organization.</t>
  </si>
  <si>
    <t> Uses ingenious methods to accomplish responsibilities. Demonstrates resourcefulness and the ability to succeed with minimal resources.</t>
  </si>
  <si>
    <t> Makes specific changes in the system or in own work methods to improve performance. Examples may include doing something better, faster, at a lower cost, more efficiently; or improving quality, customer satisfaction, morale, without setting any specific goal.</t>
  </si>
  <si>
    <t xml:space="preserve"> Ratee:</t>
  </si>
  <si>
    <t>Rater:</t>
  </si>
  <si>
    <t>Approving Authority:</t>
  </si>
  <si>
    <t>School head ID No.</t>
  </si>
  <si>
    <t>Rater Position:</t>
  </si>
  <si>
    <t>School head DepEd Email:</t>
  </si>
  <si>
    <t xml:space="preserve">1.Accepted/ Enhanced SIP/AIP              2.AIP/WFP Appraisal Result                  3.Updated SRC                       4.Transmittal stamped received 5. Minutes of meeting with stakeholders during presentation of SIP                    </t>
  </si>
  <si>
    <t>1. Engaged school planning team and the school community in the development and implementation of SIP and AIP</t>
  </si>
  <si>
    <t>2. Implementation of 59% and below of the school policies &amp; PAPs aligned to CO/DO goals &amp; objectives PAPs</t>
  </si>
  <si>
    <t xml:space="preserve">Submitted SIP/Enhanced AIP to Division Office 11 &amp; more working days after the due date </t>
  </si>
  <si>
    <t>1. Certificate of Completed Research                    2. Financial Report                                       3. Research Article</t>
  </si>
  <si>
    <t>Prepared &amp; conducted action research with the following principles &amp; guidelines:                  1. Action Research  proposal is based on Basic Research Agenda                     2. Research Proposal has been completed &amp; approved                 3. 90-100% implementation of Action Research</t>
  </si>
  <si>
    <t>Prepared &amp; conducted action research with the following principles &amp; guidelines:                   1. Action Research  proposal is based on Basic Research Agenda                        2. Research Proposal has been completed &amp; approved                     3. 80-89% implementation of Action Research</t>
  </si>
  <si>
    <t>Prepared &amp; conducted action research with the following principles &amp; guidelines:                     1. Action Research  proposal is based on Basic Research Agenda                  2. Research Proposal has been completed &amp; approved                       3. 70-79% implementation of Action Research</t>
  </si>
  <si>
    <t>Prepared &amp; conducted action research with the following principles &amp; guidelines:                          1. Action Research  proposal is based on Basic Research Agenda with a rating of 69% &amp; below                                 2. Research Proposal has been completed &amp; approved                          3. 60-69% implementation of Action Research</t>
  </si>
  <si>
    <t xml:space="preserve">1.Certificate of Completed Research                  2. Financial report         3.Research Article     </t>
  </si>
  <si>
    <t xml:space="preserve">2. Analyzed results of M &amp; E for continuous improvement </t>
  </si>
  <si>
    <t>3. Submiited to SDO one (1) policy recommendation for continuous improvement</t>
  </si>
  <si>
    <t>VIRGILIO P. BATAN, JR., CESO VI</t>
  </si>
  <si>
    <t>sh_id</t>
  </si>
  <si>
    <t>core</t>
  </si>
  <si>
    <t>rating</t>
  </si>
  <si>
    <t>core_id</t>
  </si>
  <si>
    <t>school_id</t>
  </si>
  <si>
    <t>lead_id</t>
  </si>
  <si>
    <t>lead</t>
  </si>
  <si>
    <t>kra</t>
  </si>
  <si>
    <t>objective</t>
  </si>
  <si>
    <t>ave</t>
  </si>
  <si>
    <t>score</t>
  </si>
  <si>
    <t>strength</t>
  </si>
  <si>
    <t>dev_needs</t>
  </si>
  <si>
    <t>action</t>
  </si>
  <si>
    <t>timeline</t>
  </si>
  <si>
    <t>resources</t>
  </si>
  <si>
    <t>property</t>
  </si>
  <si>
    <t>value</t>
  </si>
  <si>
    <t>doc_type</t>
  </si>
  <si>
    <t>IPCRF encoding</t>
  </si>
  <si>
    <t>version</t>
  </si>
  <si>
    <t>rating_period</t>
  </si>
  <si>
    <t>teacher_type</t>
  </si>
  <si>
    <t>career_stage</t>
  </si>
  <si>
    <t>required_cot</t>
  </si>
  <si>
    <t>consolidation_status</t>
  </si>
  <si>
    <t>save_status</t>
  </si>
  <si>
    <t>change_status</t>
  </si>
  <si>
    <t>setup_status</t>
  </si>
  <si>
    <t>demographics_locked</t>
  </si>
  <si>
    <t>PART1_status</t>
  </si>
  <si>
    <t>PART2_status</t>
  </si>
  <si>
    <t>PART4_status</t>
  </si>
  <si>
    <t>COT1_status</t>
  </si>
  <si>
    <t>COT2_status</t>
  </si>
  <si>
    <t>COT3_status</t>
  </si>
  <si>
    <t>COT4_status</t>
  </si>
  <si>
    <t>rater_lock_password</t>
  </si>
  <si>
    <t>HiQ'E(</t>
  </si>
  <si>
    <t>ratee_lock_password</t>
  </si>
  <si>
    <t>uniquepersonnelid</t>
  </si>
  <si>
    <t>teacher_name</t>
  </si>
  <si>
    <t>region</t>
  </si>
  <si>
    <t>division</t>
  </si>
  <si>
    <t>level_taught</t>
  </si>
  <si>
    <t>school_name</t>
  </si>
  <si>
    <t>dv_id</t>
  </si>
  <si>
    <t>REGIX</t>
  </si>
  <si>
    <t>SIBUGAY</t>
  </si>
  <si>
    <t>SY 2022-2023</t>
  </si>
  <si>
    <t>NUMERICAL RATING</t>
  </si>
  <si>
    <t>OFFICE PERFORMANCE COMMITMENT AND REVIEW FORM (OPCRF) FOR SCHOOL HEADS</t>
  </si>
  <si>
    <t>Submitted 5 reports with complete MOVs</t>
  </si>
  <si>
    <t>Submitted 4 reports with complete MOVs</t>
  </si>
  <si>
    <t>Submitted 3 reports with complete MOVs</t>
  </si>
  <si>
    <t>Presented certificate of no revision to all of the  following: EBEIS, LIS, NSBI, SFs, PPE inventory</t>
  </si>
  <si>
    <t>Presented certificate of no revision to any 4 of the  following: EBEIS, LIS, NSBI, SFs, PPE inventory</t>
  </si>
  <si>
    <t>Presented certificate of no revision to any 3 of the  following: EBEIS, LIS, NSBI, SFs, PPE inventory</t>
  </si>
  <si>
    <t>Presented certificate of no revision to any 2 of the  following: EBEIS, LIS, NSBI, SFs, PPE inventory</t>
  </si>
  <si>
    <t>Presented certificate of no revision to any 1 of the  following: EBEIS, LIS, NSBI, SFs, PPE inventory</t>
  </si>
  <si>
    <t>Submitted SIP/Enhanced AIP to Division Office on the due date</t>
  </si>
  <si>
    <t>Submitted 4 quartely accomplishment reports with adjusted plan before the due date</t>
  </si>
  <si>
    <t>Submitted 4 quartely accomplishment reports with adjusted plan on the due date</t>
  </si>
  <si>
    <t>Submitted 4 quartely accomplishment reports with adjusted plan 1-2 days after the due date</t>
  </si>
  <si>
    <t>Submitted 4 quartely accomplishment reports with adjusted plan 3-4 days after the due date</t>
  </si>
  <si>
    <t>Submitted 4 quartely accomplishment reports with adjusted plan 5 days or more after the due date</t>
  </si>
  <si>
    <t xml:space="preserve">1.  Transmittals stamped received              2.  Acknowledgment receipt or certificate </t>
  </si>
  <si>
    <t>1.Contingency Plan                        2. Student-led hazard mapping result            3.NSED/ Fire Drill report                   4.School-Based Classroom Readiness Monitoring Result            5.SWM Accomplishment Report                6.Tree Growing Narrative Report          7. Brigada Eskwela Report                           8. School ground is clean &amp; hazard free                                 9. Clean, maintained, hazard free school grounds                         10. Implement Child Protection Policy</t>
  </si>
  <si>
    <t>Showed evidences for implementation of 4  areas enumerated</t>
  </si>
  <si>
    <t>Showed evidences for implementation of 3  areas enumerated</t>
  </si>
  <si>
    <t>Showed evidences for implementation of 2  areas enumerated</t>
  </si>
  <si>
    <t>Showed no evidence for implementation of 1 area enumerated</t>
  </si>
  <si>
    <t>Transmittals stamped received by records section or program owners</t>
  </si>
  <si>
    <t>1. Conducted 100% classroom observation with pre/post conference                  2. Provided technical assistance to improve teaching-learning delivery                      3. Conducted supervision on the utilization of ILMP/GIYA modules</t>
  </si>
  <si>
    <t>1. Conducted 90 - 99% classroom observation with pre/post conference                  2. Provided technical assistance to improve teaching-learning delivery                      3. Conducted supervision on the utilization of ILMP/GIYA modules</t>
  </si>
  <si>
    <t>1. Conducted 80-89% classroom observation with pre/post conference                  2. Provided technical assistance to improve teaching-learning delivery                           3. Conducted supervision on the utilization of ILMP/GIYA modules</t>
  </si>
  <si>
    <t>1. Conducted 70-79% classroom observation with pre/post conference                  2. Provided technical assistance to improve teaching-learning delivery                      3. Conducted supervision on the utilization of ILMP/GIYA modules</t>
  </si>
  <si>
    <t xml:space="preserve">Prepared complete, doable supervisory plan reflecting 8 monthly classroom observations </t>
  </si>
  <si>
    <t xml:space="preserve">Prepared complete, doable supervisory plan reflecting 7 monthly classroom observations </t>
  </si>
  <si>
    <t>Presented accomplishment reports that indicates linkage to internal and/or external stakeholders with at least 80-89% achievement with MOVs</t>
  </si>
  <si>
    <t>Presented accomplishment reports that indicates linkage to internal and/or external stakeholders with at least 70-79% achievement with MOVs</t>
  </si>
  <si>
    <t>1. LAC Accomplishment Report           2.Training Completion Report</t>
  </si>
  <si>
    <t>Provided evidences on the provision of the following:               1. privileges and benefits of school personnel                  2. rewards and recognition of learners                  3. rewards and recognition of parents                  4. rewards and recognition of alumni                    5. rewards &amp; recognition of other officials in the community</t>
  </si>
  <si>
    <t xml:space="preserve">Provided evidences on the provision of the following:                     1. privileges and benefits of school personnel                    2. rewards and recognition of learners                 3. rewards and recognition of parents                  4. rewards and recognition of alumni  only                  </t>
  </si>
  <si>
    <t xml:space="preserve">Provided evidences on the provision of the following:                        1. privileges and benefits of school personnel               2. rewards and recognition of learners                 3. rewards and recognition of parents only                                      </t>
  </si>
  <si>
    <t>Implemented awards and recognition based on customized school calendar of activities</t>
  </si>
  <si>
    <t>Implemented awards and recognition based on customized school calendar of activities with an average of 1-2 activities rescheduled</t>
  </si>
  <si>
    <t>Implemented awards and recognition based on customized school calendar of activities with an average of 3 activities rescheduled</t>
  </si>
  <si>
    <t>Implemented awards and recognition based on customized school calendar of activities with an average of 4 activities rescheduled</t>
  </si>
  <si>
    <t>Implemented awards and recognition based on customized school calendar of activities with all activities rescheduled</t>
  </si>
  <si>
    <r>
      <rPr>
        <sz val="10"/>
        <color theme="1"/>
        <rFont val="Arial Narrow"/>
      </rPr>
      <t xml:space="preserve">Presented plans that reflected the promotion of gender sensitivity, physical and mental health awarenes, and culture </t>
    </r>
    <r>
      <rPr>
        <sz val="9"/>
        <color theme="1"/>
        <rFont val="Arial Narrow"/>
      </rPr>
      <t>responsiveness</t>
    </r>
  </si>
  <si>
    <t xml:space="preserve">Prepared complete, doable supervisory plan reflecting 4 &amp; below monthly classroom observations </t>
  </si>
  <si>
    <t>1. Conducted 69% &amp; below classroom observation with pre/post conference                  2. Provided technical assistance to improve teaching-learning delivery                         3. Conducted supervision on the utilization of ILMP/GIYA modules</t>
  </si>
  <si>
    <t xml:space="preserve">Prepared complete, doable supervisory plan reflecting 6 monthly classroom observations </t>
  </si>
  <si>
    <t xml:space="preserve">Prepared complete, doable supervisory plan reflecting 5 monthly classroom observations </t>
  </si>
  <si>
    <t>Showed evidences for implemenation of  the following:                    1. DRRM Plan                2. Classroom safety &amp; conduciveness                    3. Solid Waste Management (SWM)                  4. Tree growing                     5. Brigada Eskwela                      6. School ground is clean &amp; hazard free                          7. Clean, maintained, hazard free school grounds                         8. Implement Chlp Protection Policy</t>
  </si>
  <si>
    <t>Conduct effective M &amp; E with the following standards:                   1. Institutionalized the use of M &amp; E tool &amp; processes in the conduct of 4 SMEA on the implementation of PAPs as captured in the AIP</t>
  </si>
  <si>
    <t>Conduct effective M &amp; E with the following standards:                       1. Institutionalized the use of M &amp; E tool &amp; processes in the conduct of 3 SMEA on the implementation of PAPs as captured in the AIP</t>
  </si>
  <si>
    <t>Conduct effective M &amp; E with the following standards:                        1. Institutionalized the use of M &amp; E tool &amp; processes in the conduct of 2 SMEA on the implementation of PAPs as captured in the AIP</t>
  </si>
  <si>
    <t>Conduct effective M &amp; E with the following standards:                           1. Institutionalized the use of M &amp; E tool &amp; processes in the conduct of 1 SMEA on the implementation of PAPs as captured in the AIP</t>
  </si>
  <si>
    <t>1. DLL                            2. COT/STAR (8 observations)             3. WHLP                       4. GIYA utilization documentation                   5. ISAR</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</si>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</sst>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mm/dd/yyyy;@"/>
    <numFmt numFmtId="167" formatCode="m/d/yyyy;@"/>
  </numFmts>
  <fonts count="50">
    <font>
      <sz val="11"/>
      <color theme="1"/>
      <name val="Calibri"/>
      <family val="2"/>
      <scheme val="minor"/>
    </font>
    <font>
      <b/>
      <sz val="15"/>
      <name val="Arial Narrow"/>
      <family val="2"/>
    </font>
    <font>
      <sz val="10"/>
      <name val="Arial Narrow"/>
      <family val="2"/>
    </font>
    <font>
      <b/>
      <sz val="11"/>
      <name val="Arial Narrow"/>
      <family val="2"/>
    </font>
    <font>
      <sz val="10"/>
      <color theme="1"/>
      <name val="Arial Narrow"/>
      <family val="2"/>
    </font>
    <font>
      <b/>
      <sz val="9"/>
      <color theme="1"/>
      <name val="Arial Narrow"/>
      <family val="2"/>
    </font>
    <font>
      <sz val="11"/>
      <name val="Calibri"/>
      <family val="2"/>
      <scheme val="minor"/>
    </font>
    <font>
      <b/>
      <sz val="10"/>
      <color theme="1"/>
      <name val="Arial Narrow"/>
      <family val="2"/>
    </font>
    <font>
      <b/>
      <sz val="14"/>
      <color theme="1"/>
      <name val="Arial Narrow"/>
      <family val="2"/>
    </font>
    <font>
      <b/>
      <sz val="11"/>
      <name val="Calibri"/>
      <family val="2"/>
      <scheme val="minor"/>
    </font>
    <font>
      <b/>
      <sz val="12"/>
      <name val="Arial Narrow"/>
      <family val="2"/>
    </font>
    <font>
      <sz val="12"/>
      <name val="Arial Narrow"/>
      <family val="2"/>
    </font>
    <font>
      <sz val="8"/>
      <name val="Calibri"/>
      <family val="2"/>
      <scheme val="minor"/>
    </font>
    <font>
      <b/>
      <sz val="11"/>
      <color theme="1"/>
      <name val="Calibri"/>
      <family val="2"/>
      <scheme val="minor"/>
    </font>
    <font>
      <b/>
      <sz val="10"/>
      <name val="Arial Narrow"/>
      <family val="2"/>
    </font>
    <font>
      <b/>
      <sz val="18"/>
      <name val="Calibri"/>
      <family val="2"/>
      <scheme val="minor"/>
    </font>
    <font>
      <b/>
      <sz val="11"/>
      <color theme="0"/>
      <name val="Arial Narrow"/>
      <family val="2"/>
    </font>
    <font>
      <sz val="9"/>
      <color indexed="81"/>
      <name val="Tahoma"/>
      <family val="2"/>
    </font>
    <font>
      <b/>
      <sz val="9"/>
      <color indexed="81"/>
      <name val="Tahoma"/>
      <family val="2"/>
    </font>
    <font>
      <sz val="9"/>
      <color theme="1"/>
      <name val="Arial Narrow"/>
      <family val="2"/>
    </font>
    <font>
      <b/>
      <sz val="11"/>
      <color theme="1"/>
      <name val="Arial Narrow"/>
      <family val="2"/>
    </font>
    <font>
      <sz val="10"/>
      <color theme="1"/>
      <name val="Actor"/>
      <family val="2"/>
      <charset val="1"/>
    </font>
    <font>
      <b/>
      <sz val="12"/>
      <color theme="1"/>
      <name val="Calibri"/>
      <family val="2"/>
      <scheme val="minor"/>
    </font>
    <font>
      <i/>
      <sz val="11"/>
      <color theme="1"/>
      <name val="Calibri"/>
      <family val="2"/>
      <scheme val="minor"/>
    </font>
    <font>
      <sz val="10"/>
      <color indexed="8"/>
      <name val="Arial Narrow"/>
      <family val="2"/>
    </font>
    <font>
      <b/>
      <u/>
      <sz val="12"/>
      <color rgb="FF000000"/>
      <name val="Arial Narrow"/>
      <family val="2"/>
    </font>
    <font>
      <sz val="12"/>
      <color rgb="FF000000"/>
      <name val="Arial Narrow"/>
      <family val="2"/>
    </font>
    <font>
      <b/>
      <sz val="12"/>
      <color rgb="FF000000"/>
      <name val="Arial Narrow"/>
      <family val="2"/>
    </font>
    <font>
      <sz val="10"/>
      <color rgb="FF000000"/>
      <name val="Arial Narrow"/>
      <family val="2"/>
    </font>
    <font>
      <sz val="12"/>
      <color theme="1"/>
      <name val="Arial Narrow"/>
      <family val="2"/>
    </font>
    <font>
      <b/>
      <i/>
      <sz val="12"/>
      <color theme="1"/>
      <name val="Arial Narrow"/>
      <family val="2"/>
    </font>
    <font>
      <b/>
      <sz val="12"/>
      <color theme="1"/>
      <name val="Arial Narrow"/>
      <family val="2"/>
    </font>
    <font>
      <sz val="12"/>
      <color indexed="8"/>
      <name val="Arial Narrow"/>
      <family val="2"/>
    </font>
    <font>
      <u/>
      <sz val="11"/>
      <color theme="1"/>
      <name val="Calibri"/>
      <family val="2"/>
      <scheme val="minor"/>
    </font>
    <font>
      <b/>
      <u/>
      <sz val="14"/>
      <color theme="1"/>
      <name val="Arial Narrow"/>
      <family val="2"/>
    </font>
    <font>
      <sz val="9"/>
      <color indexed="8"/>
      <name val="Calibri"/>
      <family val="2"/>
    </font>
    <font>
      <sz val="9"/>
      <color rgb="FF000000"/>
      <name val="Arial Narrow"/>
      <family val="2"/>
    </font>
    <font>
      <b/>
      <sz val="16"/>
      <color theme="0"/>
      <name val="Arial"/>
      <family val="2"/>
    </font>
    <font>
      <b/>
      <sz val="11"/>
      <color theme="0"/>
      <name val="Calibri"/>
      <family val="2"/>
      <scheme val="minor"/>
    </font>
    <font>
      <sz val="10"/>
      <color theme="1"/>
      <name val="Arial Narrow"/>
      <family val="2"/>
    </font>
    <font>
      <sz val="11"/>
      <name val="Calibri"/>
      <family val="2"/>
    </font>
    <font>
      <b/>
      <sz val="18"/>
      <color theme="1"/>
      <name val="Calibri"/>
      <family val="2"/>
      <scheme val="minor"/>
    </font>
    <font>
      <sz val="18"/>
      <color theme="1"/>
      <name val="Calibri"/>
      <family val="2"/>
      <scheme val="minor"/>
    </font>
    <font>
      <b/>
      <sz val="10"/>
      <color indexed="8"/>
      <name val="Arial Narrow"/>
      <family val="2"/>
    </font>
    <font>
      <b/>
      <sz val="14"/>
      <color theme="0"/>
      <name val="Arial Narrow"/>
      <family val="2"/>
    </font>
    <font>
      <sz val="10"/>
      <color theme="1"/>
      <name val="Arial Narrow"/>
    </font>
    <font>
      <sz val="11"/>
      <name val="Calibri"/>
    </font>
    <font>
      <sz val="9"/>
      <color theme="1"/>
      <name val="Arial Narrow"/>
    </font>
    <font>
      <sz val="8"/>
      <color theme="1"/>
      <name val="Arial"/>
    </font>
    <font>
      <sz val="9"/>
      <color theme="1"/>
      <name val="Arial"/>
    </font>
  </fonts>
  <fills count="15">
    <fill>
      <patternFill patternType="none"/>
    </fill>
    <fill>
      <patternFill patternType="gray125"/>
    </fill>
    <fill>
      <patternFill patternType="solid">
        <fgColor theme="6" tint="0.39997558519241921"/>
        <bgColor indexed="64"/>
      </patternFill>
    </fill>
    <fill>
      <patternFill patternType="solid">
        <fgColor theme="0"/>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rgb="FFFFFF00"/>
        <bgColor indexed="64"/>
      </patternFill>
    </fill>
    <fill>
      <patternFill patternType="solid">
        <fgColor rgb="FF00B05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bgColor theme="0"/>
      </patternFill>
    </fill>
    <fill>
      <patternFill patternType="solid">
        <fgColor theme="4"/>
        <bgColor theme="4"/>
      </patternFill>
    </fill>
    <fill>
      <patternFill patternType="solid">
        <fgColor theme="4" tint="0.79998168889431442"/>
        <bgColor theme="4" tint="0.79998168889431442"/>
      </patternFill>
    </fill>
    <fill>
      <patternFill patternType="solid">
        <fgColor theme="1"/>
        <bgColor indexed="64"/>
      </patternFill>
    </fill>
  </fills>
  <borders count="8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top style="thin">
        <color theme="4" tint="0.39997558519241921"/>
      </top>
      <bottom style="thin">
        <color theme="4" tint="0.39997558519241921"/>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style="medium">
        <color indexed="64"/>
      </right>
      <top style="thin">
        <color indexed="64"/>
      </top>
      <bottom style="medium">
        <color indexed="64"/>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s>
  <cellStyleXfs count="1">
    <xf numFmtId="0" fontId="0" fillId="0" borderId="0"/>
  </cellStyleXfs>
  <cellXfs count="473">
    <xf numFmtId="0" fontId="0" fillId="0" borderId="0" xfId="0"/>
    <xf numFmtId="0" fontId="2" fillId="0" borderId="0" xfId="0" applyFont="1"/>
    <xf numFmtId="0" fontId="1" fillId="0" borderId="4" xfId="0" applyFont="1" applyBorder="1" applyAlignment="1">
      <alignment horizontal="center" vertical="center"/>
    </xf>
    <xf numFmtId="0" fontId="1" fillId="3" borderId="0" xfId="0" applyFont="1" applyFill="1" applyAlignment="1">
      <alignment horizontal="center" vertical="center"/>
    </xf>
    <xf numFmtId="0" fontId="1" fillId="0" borderId="0" xfId="0" applyFont="1" applyAlignment="1">
      <alignment horizontal="center" vertical="center"/>
    </xf>
    <xf numFmtId="2" fontId="0" fillId="0" borderId="0" xfId="0" applyNumberFormat="1"/>
    <xf numFmtId="14" fontId="0" fillId="0" borderId="0" xfId="0" applyNumberFormat="1"/>
    <xf numFmtId="0" fontId="0" fillId="0" borderId="0" xfId="0" applyAlignment="1">
      <alignment horizontal="center"/>
    </xf>
    <xf numFmtId="167" fontId="0" fillId="0" borderId="0" xfId="0" applyNumberFormat="1"/>
    <xf numFmtId="0" fontId="13" fillId="0" borderId="0" xfId="0" applyFont="1"/>
    <xf numFmtId="0" fontId="22" fillId="0" borderId="2" xfId="0" applyFont="1" applyBorder="1"/>
    <xf numFmtId="0" fontId="0" fillId="0" borderId="54" xfId="0" applyBorder="1"/>
    <xf numFmtId="0" fontId="0" fillId="0" borderId="2" xfId="0" applyBorder="1"/>
    <xf numFmtId="0" fontId="0" fillId="0" borderId="3" xfId="0" applyBorder="1"/>
    <xf numFmtId="0" fontId="7" fillId="0" borderId="56" xfId="0" applyFont="1" applyBorder="1"/>
    <xf numFmtId="0" fontId="7" fillId="0" borderId="0" xfId="0" applyFont="1"/>
    <xf numFmtId="0" fontId="7" fillId="0" borderId="43" xfId="0" applyFont="1" applyBorder="1"/>
    <xf numFmtId="0" fontId="4" fillId="0" borderId="23" xfId="0" applyFont="1" applyBorder="1"/>
    <xf numFmtId="0" fontId="4" fillId="0" borderId="0" xfId="0" applyFont="1"/>
    <xf numFmtId="0" fontId="0" fillId="0" borderId="5" xfId="0" applyBorder="1"/>
    <xf numFmtId="0" fontId="4" fillId="0" borderId="4" xfId="0" applyFont="1" applyBorder="1"/>
    <xf numFmtId="0" fontId="4" fillId="0" borderId="0" xfId="0" applyFont="1" applyAlignment="1">
      <alignment horizontal="center"/>
    </xf>
    <xf numFmtId="0" fontId="24" fillId="0" borderId="0" xfId="0" applyFont="1"/>
    <xf numFmtId="0" fontId="4" fillId="0" borderId="0" xfId="0" applyFont="1" applyAlignment="1">
      <alignment wrapText="1"/>
    </xf>
    <xf numFmtId="0" fontId="4" fillId="0" borderId="0" xfId="0" applyFont="1" applyAlignment="1">
      <alignment horizontal="center" wrapText="1"/>
    </xf>
    <xf numFmtId="0" fontId="4" fillId="0" borderId="31" xfId="0" applyFont="1" applyBorder="1" applyAlignment="1">
      <alignment wrapText="1"/>
    </xf>
    <xf numFmtId="0" fontId="24" fillId="0" borderId="0" xfId="0" applyFont="1" applyAlignment="1">
      <alignment horizontal="center"/>
    </xf>
    <xf numFmtId="0" fontId="4" fillId="0" borderId="6" xfId="0" applyFont="1" applyBorder="1" applyAlignment="1">
      <alignment wrapText="1"/>
    </xf>
    <xf numFmtId="0" fontId="4" fillId="0" borderId="4" xfId="0" applyFont="1" applyBorder="1" applyAlignment="1">
      <alignment wrapText="1"/>
    </xf>
    <xf numFmtId="0" fontId="4" fillId="0" borderId="0" xfId="0" applyFont="1" applyAlignment="1">
      <alignment horizontal="left" vertical="top" wrapText="1"/>
    </xf>
    <xf numFmtId="0" fontId="24" fillId="0" borderId="0" xfId="0" applyFont="1" applyAlignment="1">
      <alignment horizontal="left" wrapText="1"/>
    </xf>
    <xf numFmtId="0" fontId="24" fillId="0" borderId="0" xfId="0" applyFont="1" applyAlignment="1">
      <alignment wrapText="1"/>
    </xf>
    <xf numFmtId="0" fontId="24" fillId="0" borderId="0" xfId="0" applyFont="1" applyAlignment="1">
      <alignment horizontal="left" vertical="top" wrapText="1"/>
    </xf>
    <xf numFmtId="0" fontId="25" fillId="0" borderId="0" xfId="0" applyFont="1" applyAlignment="1">
      <alignment vertical="center"/>
    </xf>
    <xf numFmtId="0" fontId="4" fillId="0" borderId="4" xfId="0" applyFont="1" applyBorder="1" applyAlignment="1">
      <alignment horizontal="left" vertical="top" wrapText="1"/>
    </xf>
    <xf numFmtId="0" fontId="7" fillId="0" borderId="43" xfId="0" applyFont="1" applyBorder="1" applyAlignment="1">
      <alignment wrapText="1"/>
    </xf>
    <xf numFmtId="0" fontId="7" fillId="0" borderId="0" xfId="0" applyFont="1" applyAlignment="1">
      <alignment wrapText="1"/>
    </xf>
    <xf numFmtId="0" fontId="7" fillId="0" borderId="0" xfId="0" applyFont="1" applyAlignment="1">
      <alignment horizontal="center" wrapText="1"/>
    </xf>
    <xf numFmtId="0" fontId="20" fillId="0" borderId="0" xfId="0" applyFont="1"/>
    <xf numFmtId="0" fontId="27" fillId="0" borderId="0" xfId="0" applyFont="1" applyAlignment="1">
      <alignment vertical="center"/>
    </xf>
    <xf numFmtId="165" fontId="20" fillId="0" borderId="0" xfId="0" applyNumberFormat="1" applyFont="1" applyAlignment="1">
      <alignment vertical="center"/>
    </xf>
    <xf numFmtId="0" fontId="24" fillId="0" borderId="0" xfId="0" applyFont="1" applyAlignment="1">
      <alignment vertical="top" wrapText="1"/>
    </xf>
    <xf numFmtId="165" fontId="7" fillId="0" borderId="0" xfId="0" applyNumberFormat="1" applyFont="1" applyAlignment="1">
      <alignment vertical="center"/>
    </xf>
    <xf numFmtId="0" fontId="28" fillId="0" borderId="0" xfId="0" applyFont="1" applyAlignment="1">
      <alignment vertical="center"/>
    </xf>
    <xf numFmtId="0" fontId="4" fillId="0" borderId="0" xfId="0" applyFont="1" applyAlignment="1">
      <alignment vertical="center"/>
    </xf>
    <xf numFmtId="0" fontId="29" fillId="0" borderId="0" xfId="0" applyFont="1" applyAlignment="1">
      <alignment horizontal="center"/>
    </xf>
    <xf numFmtId="0" fontId="30" fillId="0" borderId="0" xfId="0" applyFont="1" applyAlignment="1">
      <alignment horizontal="left"/>
    </xf>
    <xf numFmtId="0" fontId="31" fillId="0" borderId="0" xfId="0" applyFont="1" applyAlignment="1">
      <alignment horizontal="center"/>
    </xf>
    <xf numFmtId="0" fontId="32" fillId="0" borderId="0" xfId="0" applyFont="1" applyAlignment="1">
      <alignment horizontal="center"/>
    </xf>
    <xf numFmtId="0" fontId="29" fillId="0" borderId="5" xfId="0" applyFont="1" applyBorder="1" applyAlignment="1">
      <alignment horizontal="center"/>
    </xf>
    <xf numFmtId="0" fontId="8" fillId="0" borderId="13" xfId="0" applyFont="1" applyBorder="1" applyAlignment="1">
      <alignment horizontal="center"/>
    </xf>
    <xf numFmtId="0" fontId="33" fillId="0" borderId="0" xfId="0" applyFont="1"/>
    <xf numFmtId="0" fontId="0" fillId="0" borderId="12" xfId="0" applyBorder="1"/>
    <xf numFmtId="0" fontId="29" fillId="0" borderId="13" xfId="0" applyFont="1" applyBorder="1" applyAlignment="1">
      <alignment horizontal="center"/>
    </xf>
    <xf numFmtId="0" fontId="31" fillId="0" borderId="13" xfId="0" applyFont="1" applyBorder="1" applyAlignment="1">
      <alignment horizontal="center"/>
    </xf>
    <xf numFmtId="0" fontId="13" fillId="0" borderId="13" xfId="0" applyFont="1" applyBorder="1"/>
    <xf numFmtId="0" fontId="35" fillId="0" borderId="0" xfId="0" applyFont="1" applyAlignment="1">
      <alignment horizontal="center"/>
    </xf>
    <xf numFmtId="0" fontId="36" fillId="0" borderId="0" xfId="0" applyFont="1" applyAlignment="1">
      <alignment horizontal="center" vertical="center"/>
    </xf>
    <xf numFmtId="0" fontId="35" fillId="0" borderId="0" xfId="0" applyFont="1"/>
    <xf numFmtId="0" fontId="38" fillId="12" borderId="68" xfId="0" applyFont="1" applyFill="1" applyBorder="1"/>
    <xf numFmtId="0" fontId="0" fillId="13" borderId="68" xfId="0" applyFill="1" applyBorder="1"/>
    <xf numFmtId="0" fontId="38" fillId="12" borderId="69" xfId="0" applyFont="1" applyFill="1" applyBorder="1"/>
    <xf numFmtId="0" fontId="38" fillId="12" borderId="70" xfId="0" applyFont="1" applyFill="1" applyBorder="1"/>
    <xf numFmtId="0" fontId="38" fillId="12" borderId="71" xfId="0" applyFont="1" applyFill="1" applyBorder="1"/>
    <xf numFmtId="0" fontId="38" fillId="12" borderId="72" xfId="0" applyFont="1" applyFill="1" applyBorder="1"/>
    <xf numFmtId="0" fontId="38" fillId="12" borderId="0" xfId="0" applyFont="1" applyFill="1"/>
    <xf numFmtId="0" fontId="41" fillId="0" borderId="0" xfId="0" applyFont="1"/>
    <xf numFmtId="0" fontId="42" fillId="0" borderId="0" xfId="0" applyFont="1"/>
    <xf numFmtId="0" fontId="0" fillId="13" borderId="0" xfId="0" applyFill="1"/>
    <xf numFmtId="0" fontId="4" fillId="0" borderId="25" xfId="0" applyFont="1" applyBorder="1" applyAlignment="1" applyProtection="1">
      <alignment horizontal="center"/>
      <protection locked="0"/>
    </xf>
    <xf numFmtId="0" fontId="4" fillId="0" borderId="7" xfId="0" applyFont="1" applyBorder="1" applyAlignment="1" applyProtection="1">
      <alignment horizontal="center" wrapText="1"/>
      <protection locked="0"/>
    </xf>
    <xf numFmtId="0" fontId="4" fillId="0" borderId="25" xfId="0" applyFont="1" applyBorder="1" applyAlignment="1" applyProtection="1">
      <alignment horizontal="center" vertical="center"/>
      <protection locked="0"/>
    </xf>
    <xf numFmtId="0" fontId="4" fillId="0" borderId="7"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1" fillId="0" borderId="0" xfId="0" applyFont="1" applyAlignment="1">
      <alignment vertical="center"/>
    </xf>
    <xf numFmtId="0" fontId="14" fillId="8" borderId="17" xfId="0" applyFont="1" applyFill="1" applyBorder="1"/>
    <xf numFmtId="0" fontId="14" fillId="8" borderId="25" xfId="0" applyFont="1" applyFill="1" applyBorder="1"/>
    <xf numFmtId="0" fontId="14" fillId="8" borderId="6" xfId="0" applyFont="1" applyFill="1" applyBorder="1" applyAlignment="1">
      <alignment horizontal="left"/>
    </xf>
    <xf numFmtId="0" fontId="14" fillId="8" borderId="7" xfId="0" applyFont="1" applyFill="1" applyBorder="1" applyAlignment="1">
      <alignment horizontal="left"/>
    </xf>
    <xf numFmtId="0" fontId="14" fillId="8" borderId="7" xfId="0" applyFont="1" applyFill="1" applyBorder="1"/>
    <xf numFmtId="0" fontId="14" fillId="8" borderId="34" xfId="0" applyFont="1" applyFill="1" applyBorder="1"/>
    <xf numFmtId="0" fontId="16" fillId="7" borderId="27" xfId="0" applyFont="1" applyFill="1" applyBorder="1" applyAlignment="1">
      <alignment horizontal="center" vertical="center"/>
    </xf>
    <xf numFmtId="0" fontId="0" fillId="0" borderId="15" xfId="0" applyBorder="1"/>
    <xf numFmtId="0" fontId="5" fillId="6" borderId="22" xfId="0" applyFont="1" applyFill="1" applyBorder="1"/>
    <xf numFmtId="0" fontId="5" fillId="0" borderId="8" xfId="0" applyFont="1" applyBorder="1"/>
    <xf numFmtId="0" fontId="5" fillId="0" borderId="35" xfId="0" applyFont="1" applyBorder="1"/>
    <xf numFmtId="0" fontId="14" fillId="0" borderId="17" xfId="0" applyFont="1" applyBorder="1" applyAlignment="1" applyProtection="1">
      <alignment horizontal="left" vertical="center"/>
      <protection locked="0"/>
    </xf>
    <xf numFmtId="0" fontId="14" fillId="0" borderId="25" xfId="0" applyFont="1" applyBorder="1" applyAlignment="1" applyProtection="1">
      <alignment horizontal="left" vertical="center"/>
      <protection locked="0"/>
    </xf>
    <xf numFmtId="0" fontId="14" fillId="0" borderId="7" xfId="0" applyFont="1" applyBorder="1" applyAlignment="1" applyProtection="1">
      <alignment horizontal="left" vertical="center"/>
      <protection locked="0"/>
    </xf>
    <xf numFmtId="14" fontId="14" fillId="0" borderId="7" xfId="0" applyNumberFormat="1" applyFont="1" applyBorder="1" applyAlignment="1" applyProtection="1">
      <alignment horizontal="left" vertical="center"/>
      <protection locked="0"/>
    </xf>
    <xf numFmtId="0" fontId="13" fillId="10" borderId="9" xfId="0" applyFont="1" applyFill="1" applyBorder="1" applyAlignment="1">
      <alignment vertical="center"/>
    </xf>
    <xf numFmtId="0" fontId="0" fillId="10" borderId="31" xfId="0" applyFill="1" applyBorder="1" applyAlignment="1">
      <alignment vertical="center"/>
    </xf>
    <xf numFmtId="0" fontId="23" fillId="0" borderId="0" xfId="0" applyFont="1"/>
    <xf numFmtId="0" fontId="0" fillId="0" borderId="1" xfId="0" applyBorder="1"/>
    <xf numFmtId="0" fontId="21" fillId="0" borderId="4" xfId="0" applyFont="1" applyBorder="1"/>
    <xf numFmtId="0" fontId="0" fillId="0" borderId="4" xfId="0" applyBorder="1"/>
    <xf numFmtId="0" fontId="23" fillId="0" borderId="12" xfId="0" applyFont="1" applyBorder="1"/>
    <xf numFmtId="0" fontId="23" fillId="0" borderId="13" xfId="0" applyFont="1" applyBorder="1"/>
    <xf numFmtId="0" fontId="13" fillId="0" borderId="17" xfId="0" applyFont="1" applyBorder="1" applyAlignment="1" applyProtection="1">
      <alignment horizontal="center" vertical="center"/>
      <protection locked="0"/>
    </xf>
    <xf numFmtId="0" fontId="2" fillId="5" borderId="34" xfId="0" applyFont="1" applyFill="1" applyBorder="1" applyAlignment="1">
      <alignment horizontal="left" vertical="center" wrapText="1"/>
    </xf>
    <xf numFmtId="0" fontId="14" fillId="5" borderId="7" xfId="0" applyFont="1" applyFill="1" applyBorder="1" applyAlignment="1">
      <alignment horizontal="left" vertical="center"/>
    </xf>
    <xf numFmtId="0" fontId="14" fillId="5" borderId="34" xfId="0" applyFont="1" applyFill="1" applyBorder="1" applyAlignment="1">
      <alignment horizontal="left" vertical="center"/>
    </xf>
    <xf numFmtId="165" fontId="0" fillId="5" borderId="17" xfId="0" applyNumberFormat="1" applyFill="1" applyBorder="1" applyAlignment="1">
      <alignment horizontal="center" vertical="center"/>
    </xf>
    <xf numFmtId="165" fontId="0" fillId="5" borderId="22" xfId="0" applyNumberFormat="1" applyFill="1" applyBorder="1" applyAlignment="1">
      <alignment horizontal="center" vertical="center"/>
    </xf>
    <xf numFmtId="165" fontId="0" fillId="5" borderId="7" xfId="0" applyNumberFormat="1" applyFill="1" applyBorder="1" applyAlignment="1">
      <alignment horizontal="center" vertical="center"/>
    </xf>
    <xf numFmtId="165" fontId="0" fillId="5" borderId="8" xfId="0" applyNumberFormat="1" applyFill="1" applyBorder="1" applyAlignment="1">
      <alignment horizontal="center" vertical="center"/>
    </xf>
    <xf numFmtId="165" fontId="0" fillId="5" borderId="34" xfId="0" applyNumberFormat="1" applyFill="1" applyBorder="1" applyAlignment="1">
      <alignment horizontal="center" vertical="center"/>
    </xf>
    <xf numFmtId="165" fontId="0" fillId="5" borderId="35" xfId="0" applyNumberFormat="1" applyFill="1" applyBorder="1" applyAlignment="1">
      <alignment horizontal="center" vertical="center"/>
    </xf>
    <xf numFmtId="0" fontId="1" fillId="0" borderId="5" xfId="0" applyFont="1" applyBorder="1" applyAlignment="1">
      <alignment horizontal="center" vertical="center"/>
    </xf>
    <xf numFmtId="0" fontId="11" fillId="0" borderId="7" xfId="0" applyFont="1" applyBorder="1"/>
    <xf numFmtId="0" fontId="10" fillId="0" borderId="6" xfId="0" applyFont="1" applyBorder="1"/>
    <xf numFmtId="0" fontId="2" fillId="0" borderId="12" xfId="0" applyFont="1" applyBorder="1"/>
    <xf numFmtId="0" fontId="2" fillId="3" borderId="13" xfId="0" applyFont="1" applyFill="1" applyBorder="1"/>
    <xf numFmtId="0" fontId="2" fillId="0" borderId="13" xfId="0" applyFont="1" applyBorder="1" applyAlignment="1">
      <alignment vertical="center"/>
    </xf>
    <xf numFmtId="0" fontId="2" fillId="0" borderId="13" xfId="0" applyFont="1" applyBorder="1"/>
    <xf numFmtId="0" fontId="2" fillId="0" borderId="14" xfId="0" applyFont="1" applyBorder="1"/>
    <xf numFmtId="0" fontId="3" fillId="2" borderId="15" xfId="0" applyFont="1" applyFill="1" applyBorder="1" applyAlignment="1">
      <alignment horizontal="center"/>
    </xf>
    <xf numFmtId="0" fontId="3" fillId="2" borderId="0" xfId="0" applyFont="1" applyFill="1" applyAlignment="1">
      <alignment horizontal="center"/>
    </xf>
    <xf numFmtId="0" fontId="3" fillId="2" borderId="25" xfId="0" quotePrefix="1" applyFont="1" applyFill="1" applyBorder="1" applyAlignment="1">
      <alignment horizontal="center"/>
    </xf>
    <xf numFmtId="0" fontId="3" fillId="2" borderId="26" xfId="0" quotePrefix="1" applyFont="1" applyFill="1" applyBorder="1" applyAlignment="1">
      <alignment horizontal="center"/>
    </xf>
    <xf numFmtId="0" fontId="3" fillId="2" borderId="7" xfId="0" applyFont="1" applyFill="1" applyBorder="1" applyAlignment="1">
      <alignment horizontal="center"/>
    </xf>
    <xf numFmtId="164" fontId="2" fillId="3" borderId="34" xfId="0" applyNumberFormat="1" applyFont="1" applyFill="1" applyBorder="1" applyAlignment="1">
      <alignment horizontal="center" vertical="center"/>
    </xf>
    <xf numFmtId="0" fontId="2" fillId="0" borderId="34" xfId="0" applyFont="1" applyBorder="1" applyAlignment="1">
      <alignment horizontal="center" vertical="center"/>
    </xf>
    <xf numFmtId="0" fontId="2" fillId="3" borderId="34" xfId="0" applyFont="1" applyFill="1" applyBorder="1"/>
    <xf numFmtId="0" fontId="2" fillId="3" borderId="34" xfId="0" applyFont="1" applyFill="1" applyBorder="1" applyAlignment="1">
      <alignment vertical="top" wrapText="1"/>
    </xf>
    <xf numFmtId="0" fontId="6" fillId="0" borderId="0" xfId="0" applyFont="1"/>
    <xf numFmtId="164" fontId="6" fillId="3" borderId="4" xfId="0" applyNumberFormat="1" applyFont="1" applyFill="1" applyBorder="1" applyAlignment="1">
      <alignment vertical="center" wrapText="1"/>
    </xf>
    <xf numFmtId="164" fontId="6" fillId="3" borderId="0" xfId="0" applyNumberFormat="1" applyFont="1" applyFill="1" applyAlignment="1">
      <alignment vertical="center" wrapText="1"/>
    </xf>
    <xf numFmtId="0" fontId="6" fillId="0" borderId="4" xfId="0" applyFont="1" applyBorder="1" applyAlignment="1">
      <alignment vertical="center" wrapText="1"/>
    </xf>
    <xf numFmtId="0" fontId="6" fillId="0" borderId="5" xfId="0" applyFont="1" applyBorder="1" applyAlignment="1">
      <alignment vertical="center" wrapText="1"/>
    </xf>
    <xf numFmtId="164" fontId="6" fillId="3" borderId="12" xfId="0" applyNumberFormat="1" applyFont="1" applyFill="1" applyBorder="1" applyAlignment="1">
      <alignment vertical="center" wrapText="1"/>
    </xf>
    <xf numFmtId="164" fontId="6" fillId="3" borderId="13" xfId="0" applyNumberFormat="1" applyFont="1" applyFill="1" applyBorder="1" applyAlignment="1">
      <alignment vertical="center" wrapText="1"/>
    </xf>
    <xf numFmtId="0" fontId="6" fillId="0" borderId="12" xfId="0" applyFont="1" applyBorder="1" applyAlignment="1">
      <alignment vertical="center" wrapText="1"/>
    </xf>
    <xf numFmtId="0" fontId="6" fillId="0" borderId="14" xfId="0" applyFont="1" applyBorder="1" applyAlignment="1">
      <alignment vertical="center" wrapText="1"/>
    </xf>
    <xf numFmtId="0" fontId="6" fillId="3" borderId="0" xfId="0" applyFont="1" applyFill="1"/>
    <xf numFmtId="0" fontId="6" fillId="0" borderId="0" xfId="0" applyFont="1" applyAlignment="1">
      <alignment vertical="center"/>
    </xf>
    <xf numFmtId="165" fontId="6" fillId="0" borderId="0" xfId="0" applyNumberFormat="1" applyFont="1"/>
    <xf numFmtId="0" fontId="13" fillId="14" borderId="17" xfId="0" applyFont="1" applyFill="1" applyBorder="1" applyAlignment="1">
      <alignment horizontal="center" vertical="center"/>
    </xf>
    <xf numFmtId="0" fontId="45" fillId="0" borderId="62" xfId="0" applyFont="1" applyBorder="1" applyAlignment="1">
      <alignment horizontal="center" vertical="center"/>
    </xf>
    <xf numFmtId="0" fontId="45" fillId="11" borderId="59" xfId="0" applyFont="1" applyFill="1" applyBorder="1" applyAlignment="1">
      <alignment horizontal="left" vertical="top" wrapText="1"/>
    </xf>
    <xf numFmtId="164" fontId="45" fillId="0" borderId="65" xfId="0" applyNumberFormat="1" applyFont="1" applyBorder="1" applyAlignment="1">
      <alignment horizontal="left" vertical="top" wrapText="1"/>
    </xf>
    <xf numFmtId="0" fontId="45" fillId="0" borderId="66" xfId="0" applyFont="1" applyBorder="1" applyAlignment="1">
      <alignment horizontal="center" vertical="center"/>
    </xf>
    <xf numFmtId="0" fontId="45" fillId="11" borderId="65" xfId="0" applyFont="1" applyFill="1" applyBorder="1" applyAlignment="1">
      <alignment horizontal="left" vertical="top" wrapText="1"/>
    </xf>
    <xf numFmtId="0" fontId="45" fillId="0" borderId="60" xfId="0" applyFont="1" applyBorder="1" applyAlignment="1">
      <alignment horizontal="left" vertical="top" wrapText="1"/>
    </xf>
    <xf numFmtId="0" fontId="45" fillId="0" borderId="60" xfId="0" applyFont="1" applyBorder="1" applyAlignment="1">
      <alignment vertical="top" wrapText="1"/>
    </xf>
    <xf numFmtId="0" fontId="45" fillId="0" borderId="61" xfId="0" applyFont="1" applyBorder="1" applyAlignment="1">
      <alignment vertical="top" wrapText="1"/>
    </xf>
    <xf numFmtId="164" fontId="45" fillId="11" borderId="60" xfId="0" applyNumberFormat="1" applyFont="1" applyFill="1" applyBorder="1" applyAlignment="1">
      <alignment horizontal="left" vertical="top" wrapText="1"/>
    </xf>
    <xf numFmtId="0" fontId="45" fillId="0" borderId="65" xfId="0" applyFont="1" applyBorder="1" applyAlignment="1">
      <alignment horizontal="center" vertical="center"/>
    </xf>
    <xf numFmtId="164" fontId="45" fillId="11" borderId="61" xfId="0" applyNumberFormat="1" applyFont="1" applyFill="1" applyBorder="1" applyAlignment="1">
      <alignment vertical="top"/>
    </xf>
    <xf numFmtId="164" fontId="45" fillId="11" borderId="60" xfId="0" applyNumberFormat="1" applyFont="1" applyFill="1" applyBorder="1" applyAlignment="1">
      <alignment vertical="top"/>
    </xf>
    <xf numFmtId="164" fontId="47" fillId="11" borderId="65" xfId="0" applyNumberFormat="1" applyFont="1" applyFill="1" applyBorder="1" applyAlignment="1">
      <alignment horizontal="left" vertical="top" wrapText="1"/>
    </xf>
    <xf numFmtId="0" fontId="45" fillId="0" borderId="65" xfId="0" applyFont="1" applyBorder="1" applyAlignment="1">
      <alignment horizontal="left" vertical="top" wrapText="1"/>
    </xf>
    <xf numFmtId="164" fontId="45" fillId="11" borderId="65" xfId="0" applyNumberFormat="1" applyFont="1" applyFill="1" applyBorder="1" applyAlignment="1">
      <alignment horizontal="left" vertical="top" wrapText="1"/>
    </xf>
    <xf numFmtId="164" fontId="45" fillId="11" borderId="74" xfId="0" applyNumberFormat="1" applyFont="1" applyFill="1" applyBorder="1" applyAlignment="1">
      <alignment horizontal="left" vertical="top" wrapText="1"/>
    </xf>
    <xf numFmtId="0" fontId="45" fillId="0" borderId="75" xfId="0" applyFont="1" applyBorder="1" applyAlignment="1">
      <alignment horizontal="center" vertical="center"/>
    </xf>
    <xf numFmtId="0" fontId="45" fillId="11" borderId="66" xfId="0" applyFont="1" applyFill="1" applyBorder="1" applyAlignment="1">
      <alignment horizontal="left" vertical="top" wrapText="1"/>
    </xf>
    <xf numFmtId="164" fontId="45" fillId="11" borderId="74" xfId="0" applyNumberFormat="1" applyFont="1" applyFill="1" applyBorder="1" applyAlignment="1">
      <alignment vertical="top" wrapText="1"/>
    </xf>
    <xf numFmtId="0" fontId="45" fillId="0" borderId="64" xfId="0" applyFont="1" applyBorder="1" applyAlignment="1">
      <alignment horizontal="center" vertical="center"/>
    </xf>
    <xf numFmtId="0" fontId="45" fillId="11" borderId="61" xfId="0" applyFont="1" applyFill="1" applyBorder="1" applyAlignment="1">
      <alignment horizontal="left" vertical="top" wrapText="1"/>
    </xf>
    <xf numFmtId="164" fontId="49" fillId="11" borderId="61" xfId="0" applyNumberFormat="1" applyFont="1" applyFill="1" applyBorder="1" applyAlignment="1">
      <alignment horizontal="left" vertical="top" wrapText="1"/>
    </xf>
    <xf numFmtId="164" fontId="48" fillId="11" borderId="75" xfId="0" applyNumberFormat="1" applyFont="1" applyFill="1" applyBorder="1" applyAlignment="1">
      <alignment horizontal="left" vertical="top" wrapText="1"/>
    </xf>
    <xf numFmtId="164" fontId="49" fillId="11" borderId="75" xfId="0" applyNumberFormat="1" applyFont="1" applyFill="1" applyBorder="1" applyAlignment="1">
      <alignment horizontal="left" vertical="top" wrapText="1"/>
    </xf>
    <xf numFmtId="0" fontId="2" fillId="5" borderId="16"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32" xfId="0" applyFont="1" applyFill="1" applyBorder="1" applyAlignment="1">
      <alignment horizontal="center" vertical="center" wrapText="1"/>
    </xf>
    <xf numFmtId="0" fontId="2" fillId="5" borderId="17" xfId="0" applyFont="1" applyFill="1" applyBorder="1" applyAlignment="1">
      <alignment horizontal="left" vertical="center" wrapText="1"/>
    </xf>
    <xf numFmtId="0" fontId="2" fillId="5" borderId="7" xfId="0" applyFont="1" applyFill="1" applyBorder="1" applyAlignment="1">
      <alignment horizontal="left" vertical="center" wrapText="1"/>
    </xf>
    <xf numFmtId="0" fontId="14" fillId="8" borderId="37" xfId="0" applyFont="1" applyFill="1" applyBorder="1" applyAlignment="1">
      <alignment horizontal="left"/>
    </xf>
    <xf numFmtId="0" fontId="14" fillId="8" borderId="31" xfId="0" applyFont="1" applyFill="1" applyBorder="1" applyAlignment="1">
      <alignment horizontal="left"/>
    </xf>
    <xf numFmtId="0" fontId="2" fillId="5" borderId="9" xfId="0" applyFont="1" applyFill="1" applyBorder="1" applyAlignment="1">
      <alignment horizontal="left" vertical="top" wrapText="1"/>
    </xf>
    <xf numFmtId="0" fontId="2" fillId="5" borderId="31" xfId="0" applyFont="1" applyFill="1" applyBorder="1" applyAlignment="1">
      <alignment horizontal="left" vertical="top" wrapText="1"/>
    </xf>
    <xf numFmtId="0" fontId="2" fillId="5" borderId="19" xfId="0" applyFont="1" applyFill="1" applyBorder="1" applyAlignment="1">
      <alignment horizontal="left" vertical="top" wrapText="1"/>
    </xf>
    <xf numFmtId="0" fontId="2" fillId="5" borderId="21" xfId="0" applyFont="1" applyFill="1" applyBorder="1" applyAlignment="1">
      <alignment horizontal="left" vertical="top" wrapText="1"/>
    </xf>
    <xf numFmtId="0" fontId="5" fillId="0" borderId="38" xfId="0" applyFont="1" applyBorder="1" applyAlignment="1">
      <alignment horizontal="center"/>
    </xf>
    <xf numFmtId="0" fontId="5" fillId="0" borderId="39" xfId="0" applyFont="1" applyBorder="1" applyAlignment="1">
      <alignment horizontal="center"/>
    </xf>
    <xf numFmtId="165" fontId="15" fillId="0" borderId="1" xfId="0" applyNumberFormat="1" applyFont="1" applyBorder="1" applyAlignment="1">
      <alignment horizontal="center" vertical="center" wrapText="1"/>
    </xf>
    <xf numFmtId="165" fontId="15" fillId="0" borderId="3" xfId="0" applyNumberFormat="1" applyFont="1" applyBorder="1" applyAlignment="1">
      <alignment horizontal="center" vertical="center" wrapText="1"/>
    </xf>
    <xf numFmtId="165" fontId="15" fillId="0" borderId="12" xfId="0" applyNumberFormat="1" applyFont="1" applyBorder="1" applyAlignment="1">
      <alignment horizontal="center" vertical="center" wrapText="1"/>
    </xf>
    <xf numFmtId="165" fontId="15" fillId="0" borderId="14" xfId="0" applyNumberFormat="1" applyFont="1" applyBorder="1" applyAlignment="1">
      <alignment horizontal="center" vertical="center" wrapText="1"/>
    </xf>
    <xf numFmtId="0" fontId="19" fillId="0" borderId="44" xfId="0" applyFont="1" applyBorder="1" applyAlignment="1">
      <alignment horizontal="center" vertical="top"/>
    </xf>
    <xf numFmtId="0" fontId="19" fillId="0" borderId="28" xfId="0" applyFont="1" applyBorder="1" applyAlignment="1">
      <alignment horizontal="center" vertical="top"/>
    </xf>
    <xf numFmtId="0" fontId="19" fillId="0" borderId="12" xfId="0" applyFont="1" applyBorder="1" applyAlignment="1">
      <alignment horizontal="center" vertical="top"/>
    </xf>
    <xf numFmtId="0" fontId="19" fillId="0" borderId="51" xfId="0" applyFont="1" applyBorder="1" applyAlignment="1">
      <alignment horizontal="center" vertical="top"/>
    </xf>
    <xf numFmtId="0" fontId="19" fillId="0" borderId="50" xfId="0" applyFont="1" applyBorder="1" applyAlignment="1">
      <alignment horizontal="center" vertical="top"/>
    </xf>
    <xf numFmtId="0" fontId="19" fillId="0" borderId="52" xfId="0" applyFont="1" applyBorder="1" applyAlignment="1">
      <alignment horizontal="center" vertical="top"/>
    </xf>
    <xf numFmtId="0" fontId="19" fillId="0" borderId="45" xfId="0" applyFont="1" applyBorder="1" applyAlignment="1">
      <alignment horizontal="center" vertical="top"/>
    </xf>
    <xf numFmtId="0" fontId="19" fillId="0" borderId="14" xfId="0" applyFont="1" applyBorder="1" applyAlignment="1">
      <alignment horizontal="center" vertical="top"/>
    </xf>
    <xf numFmtId="0" fontId="7" fillId="6" borderId="1"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12" xfId="0" applyFont="1" applyFill="1" applyBorder="1" applyAlignment="1">
      <alignment horizontal="center" vertical="center" wrapText="1"/>
    </xf>
    <xf numFmtId="0" fontId="7" fillId="6" borderId="13" xfId="0" applyFont="1" applyFill="1" applyBorder="1" applyAlignment="1">
      <alignment horizontal="center" vertical="center" wrapText="1"/>
    </xf>
    <xf numFmtId="0" fontId="7" fillId="6" borderId="14"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4" xfId="0" applyFont="1" applyBorder="1" applyAlignment="1">
      <alignment horizontal="center" vertical="center" wrapText="1"/>
    </xf>
    <xf numFmtId="0" fontId="5" fillId="6" borderId="36" xfId="0" applyFont="1" applyFill="1" applyBorder="1" applyAlignment="1">
      <alignment horizontal="center"/>
    </xf>
    <xf numFmtId="0" fontId="5" fillId="6" borderId="21" xfId="0" applyFont="1" applyFill="1" applyBorder="1" applyAlignment="1">
      <alignment horizontal="center"/>
    </xf>
    <xf numFmtId="0" fontId="5" fillId="0" borderId="37" xfId="0" applyFont="1" applyBorder="1" applyAlignment="1">
      <alignment horizontal="center"/>
    </xf>
    <xf numFmtId="0" fontId="5" fillId="0" borderId="31" xfId="0" applyFont="1" applyBorder="1" applyAlignment="1">
      <alignment horizontal="center"/>
    </xf>
    <xf numFmtId="0" fontId="14" fillId="0" borderId="7" xfId="0" applyFont="1" applyBorder="1" applyAlignment="1" applyProtection="1">
      <alignment horizontal="left" vertical="center"/>
      <protection locked="0"/>
    </xf>
    <xf numFmtId="0" fontId="14" fillId="0" borderId="8" xfId="0" applyFont="1" applyBorder="1" applyAlignment="1" applyProtection="1">
      <alignment horizontal="left" vertical="center"/>
      <protection locked="0"/>
    </xf>
    <xf numFmtId="0" fontId="14" fillId="8" borderId="6" xfId="0" applyFont="1" applyFill="1" applyBorder="1" applyAlignment="1">
      <alignment horizontal="left"/>
    </xf>
    <xf numFmtId="0" fontId="14" fillId="8" borderId="7" xfId="0" applyFont="1" applyFill="1" applyBorder="1" applyAlignment="1">
      <alignment horizontal="left"/>
    </xf>
    <xf numFmtId="0" fontId="14" fillId="5" borderId="34" xfId="0" applyFont="1" applyFill="1" applyBorder="1" applyAlignment="1">
      <alignment horizontal="left" vertical="center"/>
    </xf>
    <xf numFmtId="0" fontId="14" fillId="5" borderId="35" xfId="0" applyFont="1" applyFill="1" applyBorder="1" applyAlignment="1">
      <alignment horizontal="left" vertical="center"/>
    </xf>
    <xf numFmtId="14" fontId="14" fillId="0" borderId="7" xfId="0" applyNumberFormat="1" applyFont="1" applyBorder="1" applyAlignment="1" applyProtection="1">
      <alignment horizontal="left" vertical="center"/>
      <protection locked="0"/>
    </xf>
    <xf numFmtId="0" fontId="44" fillId="7" borderId="1" xfId="0" applyFont="1" applyFill="1" applyBorder="1" applyAlignment="1">
      <alignment horizontal="center" vertical="center"/>
    </xf>
    <xf numFmtId="0" fontId="44" fillId="7" borderId="2" xfId="0" applyFont="1" applyFill="1" applyBorder="1" applyAlignment="1">
      <alignment horizontal="center" vertical="center"/>
    </xf>
    <xf numFmtId="0" fontId="14" fillId="0" borderId="17" xfId="0" applyFont="1" applyBorder="1" applyAlignment="1" applyProtection="1">
      <alignment horizontal="left" vertical="center"/>
      <protection locked="0"/>
    </xf>
    <xf numFmtId="0" fontId="14" fillId="0" borderId="22" xfId="0" applyFont="1" applyBorder="1" applyAlignment="1" applyProtection="1">
      <alignment horizontal="left" vertical="center"/>
      <protection locked="0"/>
    </xf>
    <xf numFmtId="0" fontId="14" fillId="5" borderId="7" xfId="0" applyFont="1" applyFill="1" applyBorder="1" applyAlignment="1">
      <alignment horizontal="left" vertical="center"/>
    </xf>
    <xf numFmtId="0" fontId="14" fillId="5" borderId="8" xfId="0" applyFont="1" applyFill="1" applyBorder="1" applyAlignment="1">
      <alignment horizontal="left" vertical="center"/>
    </xf>
    <xf numFmtId="0" fontId="14" fillId="8" borderId="7" xfId="0" applyFont="1" applyFill="1" applyBorder="1" applyAlignment="1">
      <alignment horizontal="left" vertical="center"/>
    </xf>
    <xf numFmtId="0" fontId="14" fillId="8" borderId="16" xfId="0" applyFont="1" applyFill="1" applyBorder="1" applyAlignment="1">
      <alignment horizontal="left"/>
    </xf>
    <xf numFmtId="0" fontId="14" fillId="8" borderId="17" xfId="0" applyFont="1" applyFill="1" applyBorder="1" applyAlignment="1">
      <alignment horizontal="left"/>
    </xf>
    <xf numFmtId="0" fontId="14" fillId="8" borderId="32" xfId="0" applyFont="1" applyFill="1" applyBorder="1" applyAlignment="1">
      <alignment horizontal="left"/>
    </xf>
    <xf numFmtId="0" fontId="14" fillId="8" borderId="34" xfId="0" applyFont="1" applyFill="1" applyBorder="1" applyAlignment="1">
      <alignment horizontal="left"/>
    </xf>
    <xf numFmtId="0" fontId="2" fillId="0" borderId="9" xfId="0" applyFont="1" applyBorder="1" applyAlignment="1" applyProtection="1">
      <alignment horizontal="left" vertical="center"/>
      <protection locked="0"/>
    </xf>
    <xf numFmtId="0" fontId="2" fillId="0" borderId="10" xfId="0" applyFont="1" applyBorder="1" applyAlignment="1" applyProtection="1">
      <alignment horizontal="left" vertical="center"/>
      <protection locked="0"/>
    </xf>
    <xf numFmtId="0" fontId="2" fillId="0" borderId="11" xfId="0" applyFont="1" applyBorder="1" applyAlignment="1" applyProtection="1">
      <alignment horizontal="left" vertical="center"/>
      <protection locked="0"/>
    </xf>
    <xf numFmtId="0" fontId="16" fillId="7" borderId="18" xfId="0" applyFont="1" applyFill="1" applyBorder="1" applyAlignment="1">
      <alignment horizontal="center" vertical="center"/>
    </xf>
    <xf numFmtId="0" fontId="16" fillId="7" borderId="33" xfId="0" applyFont="1" applyFill="1" applyBorder="1" applyAlignment="1">
      <alignment horizontal="center" vertical="center"/>
    </xf>
    <xf numFmtId="0" fontId="16" fillId="7" borderId="46" xfId="0" applyFont="1" applyFill="1" applyBorder="1" applyAlignment="1">
      <alignment horizontal="center" vertical="center"/>
    </xf>
    <xf numFmtId="0" fontId="16" fillId="7" borderId="55" xfId="0" applyFont="1" applyFill="1" applyBorder="1" applyAlignment="1">
      <alignment horizontal="center" vertical="center"/>
    </xf>
    <xf numFmtId="0" fontId="16" fillId="7" borderId="19" xfId="0" applyFont="1" applyFill="1" applyBorder="1" applyAlignment="1">
      <alignment horizontal="center" vertical="center"/>
    </xf>
    <xf numFmtId="0" fontId="16" fillId="7" borderId="20" xfId="0" applyFont="1" applyFill="1" applyBorder="1" applyAlignment="1">
      <alignment horizontal="center" vertical="center"/>
    </xf>
    <xf numFmtId="0" fontId="16" fillId="7" borderId="21" xfId="0" applyFont="1" applyFill="1" applyBorder="1" applyAlignment="1">
      <alignment horizontal="center" vertical="center"/>
    </xf>
    <xf numFmtId="0" fontId="7" fillId="0" borderId="1" xfId="0" applyFont="1" applyBorder="1" applyAlignment="1">
      <alignment horizontal="center"/>
    </xf>
    <xf numFmtId="0" fontId="7" fillId="0" borderId="54" xfId="0" applyFont="1" applyBorder="1" applyAlignment="1">
      <alignment horizontal="center"/>
    </xf>
    <xf numFmtId="0" fontId="7" fillId="0" borderId="42" xfId="0" applyFont="1" applyBorder="1" applyAlignment="1">
      <alignment horizontal="center"/>
    </xf>
    <xf numFmtId="0" fontId="7" fillId="0" borderId="30" xfId="0" applyFont="1" applyBorder="1" applyAlignment="1">
      <alignment horizontal="center"/>
    </xf>
    <xf numFmtId="0" fontId="7" fillId="0" borderId="53" xfId="0" applyFont="1" applyBorder="1" applyAlignment="1">
      <alignment horizontal="center"/>
    </xf>
    <xf numFmtId="0" fontId="7" fillId="0" borderId="24" xfId="0" applyFont="1" applyBorder="1" applyAlignment="1">
      <alignment horizontal="center"/>
    </xf>
    <xf numFmtId="0" fontId="7" fillId="0" borderId="3" xfId="0" applyFont="1" applyBorder="1" applyAlignment="1">
      <alignment horizontal="center"/>
    </xf>
    <xf numFmtId="0" fontId="7" fillId="0" borderId="43" xfId="0" applyFont="1" applyBorder="1" applyAlignment="1">
      <alignment horizontal="center"/>
    </xf>
    <xf numFmtId="0" fontId="16" fillId="7" borderId="1" xfId="0" applyFont="1" applyFill="1" applyBorder="1" applyAlignment="1">
      <alignment horizontal="center" vertical="center"/>
    </xf>
    <xf numFmtId="0" fontId="16" fillId="7" borderId="4" xfId="0" applyFont="1" applyFill="1" applyBorder="1" applyAlignment="1">
      <alignment horizontal="center" vertical="center"/>
    </xf>
    <xf numFmtId="0" fontId="16" fillId="7" borderId="2" xfId="0" applyFont="1" applyFill="1" applyBorder="1" applyAlignment="1">
      <alignment horizontal="center" vertical="center"/>
    </xf>
    <xf numFmtId="0" fontId="16" fillId="7" borderId="0" xfId="0" applyFont="1" applyFill="1" applyAlignment="1">
      <alignment horizontal="center" vertical="center"/>
    </xf>
    <xf numFmtId="0" fontId="16" fillId="7" borderId="54" xfId="0" applyFont="1" applyFill="1" applyBorder="1" applyAlignment="1">
      <alignment horizontal="center" vertical="center"/>
    </xf>
    <xf numFmtId="0" fontId="16" fillId="7" borderId="29" xfId="0" applyFont="1" applyFill="1" applyBorder="1" applyAlignment="1">
      <alignment horizontal="center" vertical="center"/>
    </xf>
    <xf numFmtId="0" fontId="2" fillId="5" borderId="40" xfId="0" applyFont="1" applyFill="1" applyBorder="1" applyAlignment="1">
      <alignment horizontal="left" vertical="top" wrapText="1"/>
    </xf>
    <xf numFmtId="0" fontId="2" fillId="5" borderId="39" xfId="0" applyFont="1" applyFill="1" applyBorder="1" applyAlignment="1">
      <alignment horizontal="left" vertical="top" wrapText="1"/>
    </xf>
    <xf numFmtId="0" fontId="11" fillId="0" borderId="6" xfId="0" applyFont="1" applyBorder="1" applyAlignment="1">
      <alignment horizontal="left"/>
    </xf>
    <xf numFmtId="0" fontId="11" fillId="0" borderId="7" xfId="0" applyFont="1" applyBorder="1" applyAlignment="1">
      <alignment horizontal="left"/>
    </xf>
    <xf numFmtId="0" fontId="10" fillId="0" borderId="7" xfId="0" applyFont="1" applyBorder="1" applyAlignment="1">
      <alignment horizontal="left" vertical="top"/>
    </xf>
    <xf numFmtId="166" fontId="10" fillId="0" borderId="7" xfId="0" applyNumberFormat="1" applyFont="1" applyBorder="1" applyAlignment="1">
      <alignment horizontal="center"/>
    </xf>
    <xf numFmtId="166" fontId="10" fillId="0" borderId="8" xfId="0" applyNumberFormat="1" applyFont="1" applyBorder="1" applyAlignment="1">
      <alignment horizontal="center"/>
    </xf>
    <xf numFmtId="0" fontId="11" fillId="0" borderId="9" xfId="0" applyFont="1" applyBorder="1" applyAlignment="1">
      <alignment horizontal="center"/>
    </xf>
    <xf numFmtId="0" fontId="11" fillId="0" borderId="10" xfId="0" applyFont="1" applyBorder="1" applyAlignment="1">
      <alignment horizontal="center"/>
    </xf>
    <xf numFmtId="0" fontId="11" fillId="0" borderId="11" xfId="0" applyFont="1" applyBorder="1" applyAlignment="1">
      <alignment horizont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0" fillId="0" borderId="7" xfId="0" applyFont="1" applyBorder="1" applyAlignment="1">
      <alignment horizontal="left"/>
    </xf>
    <xf numFmtId="0" fontId="10" fillId="0" borderId="8" xfId="0" applyFont="1" applyBorder="1" applyAlignment="1">
      <alignment horizontal="left"/>
    </xf>
    <xf numFmtId="0" fontId="10" fillId="0" borderId="9" xfId="0" applyFont="1" applyBorder="1" applyAlignment="1">
      <alignment horizontal="left"/>
    </xf>
    <xf numFmtId="0" fontId="10" fillId="0" borderId="10" xfId="0" applyFont="1" applyBorder="1" applyAlignment="1">
      <alignment horizontal="left"/>
    </xf>
    <xf numFmtId="0" fontId="10" fillId="0" borderId="11" xfId="0" applyFont="1" applyBorder="1" applyAlignment="1">
      <alignment horizontal="left"/>
    </xf>
    <xf numFmtId="0" fontId="3" fillId="0" borderId="15" xfId="0" applyFont="1" applyBorder="1" applyAlignment="1">
      <alignment horizontal="center"/>
    </xf>
    <xf numFmtId="0" fontId="3" fillId="2" borderId="16" xfId="0" applyFont="1" applyFill="1" applyBorder="1" applyAlignment="1">
      <alignment horizontal="center" vertical="center"/>
    </xf>
    <xf numFmtId="0" fontId="3" fillId="2" borderId="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15" xfId="0" applyFont="1" applyFill="1" applyBorder="1" applyAlignment="1">
      <alignment horizontal="center" vertical="center"/>
    </xf>
    <xf numFmtId="0" fontId="3" fillId="2" borderId="19" xfId="0" applyFont="1" applyFill="1" applyBorder="1" applyAlignment="1">
      <alignment horizontal="center"/>
    </xf>
    <xf numFmtId="0" fontId="3" fillId="2" borderId="20" xfId="0" applyFont="1" applyFill="1" applyBorder="1" applyAlignment="1">
      <alignment horizontal="center"/>
    </xf>
    <xf numFmtId="0" fontId="3" fillId="2" borderId="21" xfId="0" applyFont="1" applyFill="1" applyBorder="1" applyAlignment="1">
      <alignment horizontal="center"/>
    </xf>
    <xf numFmtId="0" fontId="3" fillId="2" borderId="17"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2" fillId="0" borderId="6" xfId="0" applyFont="1" applyBorder="1" applyAlignment="1">
      <alignment horizontal="left" vertical="top" wrapText="1"/>
    </xf>
    <xf numFmtId="0" fontId="2" fillId="3" borderId="7" xfId="0" applyFont="1" applyFill="1" applyBorder="1" applyAlignment="1">
      <alignment horizontal="center" vertical="top" wrapText="1"/>
    </xf>
    <xf numFmtId="0" fontId="39" fillId="11" borderId="59" xfId="0" applyFont="1" applyFill="1" applyBorder="1" applyAlignment="1">
      <alignment horizontal="left" vertical="top" wrapText="1"/>
    </xf>
    <xf numFmtId="0" fontId="40" fillId="0" borderId="60" xfId="0" applyFont="1" applyBorder="1"/>
    <xf numFmtId="0" fontId="40" fillId="0" borderId="61" xfId="0" applyFont="1" applyBorder="1"/>
    <xf numFmtId="164" fontId="2" fillId="3" borderId="9" xfId="0" applyNumberFormat="1" applyFont="1" applyFill="1" applyBorder="1" applyAlignment="1">
      <alignment horizontal="center" vertical="center"/>
    </xf>
    <xf numFmtId="164" fontId="2" fillId="3" borderId="7" xfId="0" applyNumberFormat="1" applyFont="1" applyFill="1" applyBorder="1" applyAlignment="1">
      <alignment horizontal="center" vertical="center"/>
    </xf>
    <xf numFmtId="0" fontId="45" fillId="11" borderId="59" xfId="0" applyFont="1" applyFill="1" applyBorder="1" applyAlignment="1">
      <alignment horizontal="left" vertical="top" wrapText="1"/>
    </xf>
    <xf numFmtId="0" fontId="46" fillId="0" borderId="60" xfId="0" applyFont="1" applyBorder="1"/>
    <xf numFmtId="0" fontId="46" fillId="0" borderId="61" xfId="0" applyFont="1" applyBorder="1"/>
    <xf numFmtId="0" fontId="2" fillId="0" borderId="7" xfId="0" applyFont="1" applyBorder="1" applyAlignment="1">
      <alignment horizontal="center" vertical="top"/>
    </xf>
    <xf numFmtId="165" fontId="2" fillId="0" borderId="7" xfId="0" applyNumberFormat="1" applyFont="1" applyBorder="1" applyAlignment="1">
      <alignment horizontal="center" vertical="top"/>
    </xf>
    <xf numFmtId="165" fontId="2" fillId="0" borderId="8" xfId="0" applyNumberFormat="1" applyFont="1" applyBorder="1" applyAlignment="1">
      <alignment horizontal="center" vertical="top"/>
    </xf>
    <xf numFmtId="164" fontId="45" fillId="11" borderId="59" xfId="0" applyNumberFormat="1" applyFont="1" applyFill="1" applyBorder="1" applyAlignment="1">
      <alignment horizontal="left" vertical="top" wrapText="1"/>
    </xf>
    <xf numFmtId="0" fontId="45" fillId="0" borderId="62" xfId="0" applyFont="1" applyBorder="1" applyAlignment="1">
      <alignment horizontal="center" vertical="center"/>
    </xf>
    <xf numFmtId="0" fontId="46" fillId="0" borderId="63" xfId="0" applyFont="1" applyBorder="1"/>
    <xf numFmtId="0" fontId="46" fillId="0" borderId="64" xfId="0" applyFont="1" applyBorder="1"/>
    <xf numFmtId="0" fontId="45" fillId="0" borderId="59" xfId="0" applyFont="1" applyBorder="1" applyAlignment="1">
      <alignment horizontal="left" vertical="top" wrapText="1"/>
    </xf>
    <xf numFmtId="0" fontId="2" fillId="3" borderId="27" xfId="0" applyFont="1" applyFill="1" applyBorder="1" applyAlignment="1">
      <alignment horizontal="center" vertical="top" wrapText="1"/>
    </xf>
    <xf numFmtId="0" fontId="2" fillId="3" borderId="15" xfId="0" applyFont="1" applyFill="1" applyBorder="1" applyAlignment="1">
      <alignment horizontal="center" vertical="top" wrapText="1"/>
    </xf>
    <xf numFmtId="0" fontId="2" fillId="3" borderId="25" xfId="0" applyFont="1" applyFill="1" applyBorder="1" applyAlignment="1">
      <alignment horizontal="center" vertical="top" wrapText="1"/>
    </xf>
    <xf numFmtId="0" fontId="2" fillId="3" borderId="7" xfId="0" applyFont="1" applyFill="1" applyBorder="1" applyAlignment="1">
      <alignment horizontal="left" vertical="top" wrapText="1"/>
    </xf>
    <xf numFmtId="164" fontId="45" fillId="11" borderId="59" xfId="0" applyNumberFormat="1" applyFont="1" applyFill="1" applyBorder="1" applyAlignment="1">
      <alignment vertical="top" wrapText="1"/>
    </xf>
    <xf numFmtId="0" fontId="45" fillId="0" borderId="62" xfId="0" applyFont="1" applyBorder="1" applyAlignment="1">
      <alignment horizontal="center" vertical="top"/>
    </xf>
    <xf numFmtId="0" fontId="2" fillId="3" borderId="27" xfId="0" applyFont="1" applyFill="1" applyBorder="1" applyAlignment="1">
      <alignment horizontal="left" vertical="top" wrapText="1"/>
    </xf>
    <xf numFmtId="0" fontId="2" fillId="3" borderId="15" xfId="0" applyFont="1" applyFill="1" applyBorder="1" applyAlignment="1">
      <alignment horizontal="left" vertical="top" wrapText="1"/>
    </xf>
    <xf numFmtId="0" fontId="2" fillId="3" borderId="25" xfId="0" applyFont="1" applyFill="1" applyBorder="1" applyAlignment="1">
      <alignment horizontal="left" vertical="top" wrapText="1"/>
    </xf>
    <xf numFmtId="0" fontId="45" fillId="0" borderId="78" xfId="0" applyFont="1" applyBorder="1" applyAlignment="1">
      <alignment horizontal="center" vertical="center"/>
    </xf>
    <xf numFmtId="0" fontId="46" fillId="0" borderId="79" xfId="0" applyFont="1" applyBorder="1"/>
    <xf numFmtId="0" fontId="46" fillId="0" borderId="80" xfId="0" applyFont="1" applyBorder="1"/>
    <xf numFmtId="0" fontId="45" fillId="0" borderId="63" xfId="0" applyFont="1" applyBorder="1" applyAlignment="1">
      <alignment horizontal="center" vertical="center"/>
    </xf>
    <xf numFmtId="164" fontId="45" fillId="11" borderId="76" xfId="0" applyNumberFormat="1" applyFont="1" applyFill="1" applyBorder="1" applyAlignment="1">
      <alignment horizontal="left" vertical="top" wrapText="1"/>
    </xf>
    <xf numFmtId="0" fontId="46" fillId="0" borderId="77" xfId="0" applyFont="1" applyBorder="1"/>
    <xf numFmtId="0" fontId="46" fillId="0" borderId="74" xfId="0" applyFont="1" applyBorder="1"/>
    <xf numFmtId="164" fontId="47" fillId="11" borderId="76" xfId="0" applyNumberFormat="1" applyFont="1" applyFill="1" applyBorder="1" applyAlignment="1">
      <alignment horizontal="left" vertical="top" wrapText="1"/>
    </xf>
    <xf numFmtId="0" fontId="45" fillId="11" borderId="76" xfId="0" applyFont="1" applyFill="1" applyBorder="1" applyAlignment="1">
      <alignment horizontal="left" vertical="top" wrapText="1"/>
    </xf>
    <xf numFmtId="0" fontId="45" fillId="0" borderId="60" xfId="0" applyFont="1" applyBorder="1" applyAlignment="1">
      <alignment horizontal="left" vertical="top" wrapText="1"/>
    </xf>
    <xf numFmtId="164" fontId="48" fillId="11" borderId="81" xfId="0" applyNumberFormat="1" applyFont="1" applyFill="1" applyBorder="1" applyAlignment="1">
      <alignment horizontal="left" vertical="top" wrapText="1"/>
    </xf>
    <xf numFmtId="0" fontId="46" fillId="0" borderId="82" xfId="0" applyFont="1" applyBorder="1"/>
    <xf numFmtId="0" fontId="46" fillId="0" borderId="83" xfId="0" applyFont="1" applyBorder="1"/>
    <xf numFmtId="164" fontId="49" fillId="11" borderId="76" xfId="0" applyNumberFormat="1" applyFont="1" applyFill="1" applyBorder="1" applyAlignment="1">
      <alignment horizontal="left" vertical="top" wrapText="1"/>
    </xf>
    <xf numFmtId="164" fontId="49" fillId="11" borderId="59" xfId="0" applyNumberFormat="1" applyFont="1" applyFill="1" applyBorder="1" applyAlignment="1">
      <alignment horizontal="left" vertical="top" wrapText="1"/>
    </xf>
    <xf numFmtId="0" fontId="45" fillId="0" borderId="59" xfId="0" applyFont="1" applyBorder="1" applyAlignment="1">
      <alignment horizontal="center" vertical="center"/>
    </xf>
    <xf numFmtId="164" fontId="45" fillId="11" borderId="60" xfId="0" applyNumberFormat="1" applyFont="1" applyFill="1" applyBorder="1" applyAlignment="1">
      <alignment horizontal="left" vertical="top" wrapText="1"/>
    </xf>
    <xf numFmtId="0" fontId="2" fillId="14" borderId="7" xfId="0" applyFont="1" applyFill="1" applyBorder="1" applyAlignment="1">
      <alignment horizontal="center" vertical="top"/>
    </xf>
    <xf numFmtId="0" fontId="2" fillId="14" borderId="34" xfId="0" applyFont="1" applyFill="1" applyBorder="1" applyAlignment="1">
      <alignment horizontal="center" vertical="top"/>
    </xf>
    <xf numFmtId="0" fontId="2" fillId="0" borderId="34" xfId="0" applyFont="1" applyBorder="1" applyAlignment="1">
      <alignment horizontal="center" vertical="top"/>
    </xf>
    <xf numFmtId="165" fontId="2" fillId="0" borderId="34" xfId="0" applyNumberFormat="1" applyFont="1" applyBorder="1" applyAlignment="1">
      <alignment horizontal="center" vertical="top"/>
    </xf>
    <xf numFmtId="165" fontId="2" fillId="0" borderId="35" xfId="0" applyNumberFormat="1" applyFont="1" applyBorder="1" applyAlignment="1">
      <alignment horizontal="center" vertical="top"/>
    </xf>
    <xf numFmtId="0" fontId="5" fillId="6" borderId="19" xfId="0" applyFont="1" applyFill="1" applyBorder="1" applyAlignment="1">
      <alignment horizontal="center"/>
    </xf>
    <xf numFmtId="0" fontId="5" fillId="6" borderId="20" xfId="0" applyFont="1" applyFill="1" applyBorder="1" applyAlignment="1">
      <alignment horizontal="center"/>
    </xf>
    <xf numFmtId="0" fontId="7" fillId="6" borderId="4" xfId="0" applyFont="1" applyFill="1" applyBorder="1" applyAlignment="1">
      <alignment horizontal="center" vertical="center" wrapText="1"/>
    </xf>
    <xf numFmtId="0" fontId="7" fillId="6" borderId="0" xfId="0" applyFont="1" applyFill="1" applyAlignment="1">
      <alignment horizontal="center" vertical="center" wrapText="1"/>
    </xf>
    <xf numFmtId="0" fontId="7" fillId="6" borderId="5" xfId="0" applyFont="1" applyFill="1" applyBorder="1" applyAlignment="1">
      <alignment horizontal="center" vertical="center" wrapText="1"/>
    </xf>
    <xf numFmtId="0" fontId="2" fillId="0" borderId="32" xfId="0" applyFont="1" applyBorder="1" applyAlignment="1">
      <alignment horizontal="left" vertical="top" wrapText="1"/>
    </xf>
    <xf numFmtId="0" fontId="2" fillId="3" borderId="33" xfId="0" applyFont="1" applyFill="1" applyBorder="1" applyAlignment="1">
      <alignment horizontal="left" vertical="top" wrapText="1"/>
    </xf>
    <xf numFmtId="0" fontId="40" fillId="0" borderId="67" xfId="0" applyFont="1" applyBorder="1"/>
    <xf numFmtId="164" fontId="2" fillId="3" borderId="34" xfId="0" applyNumberFormat="1" applyFont="1" applyFill="1" applyBorder="1" applyAlignment="1">
      <alignment horizontal="center" vertical="center"/>
    </xf>
    <xf numFmtId="164" fontId="6" fillId="3" borderId="4" xfId="0" applyNumberFormat="1" applyFont="1" applyFill="1" applyBorder="1" applyAlignment="1">
      <alignment horizontal="center" vertical="center" wrapText="1"/>
    </xf>
    <xf numFmtId="164" fontId="6" fillId="3" borderId="0" xfId="0" applyNumberFormat="1" applyFont="1" applyFill="1" applyAlignment="1">
      <alignment horizontal="center" vertical="center" wrapText="1"/>
    </xf>
    <xf numFmtId="164" fontId="6" fillId="3" borderId="5" xfId="0" applyNumberFormat="1" applyFont="1" applyFill="1" applyBorder="1" applyAlignment="1">
      <alignment horizontal="center" vertical="center" wrapText="1"/>
    </xf>
    <xf numFmtId="49" fontId="9" fillId="3" borderId="1" xfId="0" applyNumberFormat="1" applyFont="1" applyFill="1" applyBorder="1" applyAlignment="1">
      <alignment horizontal="center" wrapText="1"/>
    </xf>
    <xf numFmtId="49" fontId="9" fillId="3" borderId="2" xfId="0" applyNumberFormat="1" applyFont="1" applyFill="1" applyBorder="1" applyAlignment="1">
      <alignment horizontal="center" wrapText="1"/>
    </xf>
    <xf numFmtId="49" fontId="9" fillId="3" borderId="3" xfId="0" applyNumberFormat="1" applyFont="1" applyFill="1" applyBorder="1" applyAlignment="1">
      <alignment horizontal="center" wrapText="1"/>
    </xf>
    <xf numFmtId="49" fontId="9" fillId="3" borderId="4" xfId="0" applyNumberFormat="1" applyFont="1" applyFill="1" applyBorder="1" applyAlignment="1">
      <alignment horizontal="center" wrapText="1"/>
    </xf>
    <xf numFmtId="49" fontId="9" fillId="3" borderId="0" xfId="0" applyNumberFormat="1" applyFont="1" applyFill="1" applyAlignment="1">
      <alignment horizontal="center" wrapText="1"/>
    </xf>
    <xf numFmtId="49" fontId="9" fillId="3" borderId="5" xfId="0" applyNumberFormat="1" applyFont="1" applyFill="1" applyBorder="1" applyAlignment="1">
      <alignment horizontal="center" wrapText="1"/>
    </xf>
    <xf numFmtId="49" fontId="9" fillId="3" borderId="42" xfId="0" applyNumberFormat="1" applyFont="1" applyFill="1" applyBorder="1" applyAlignment="1">
      <alignment horizontal="center" wrapText="1"/>
    </xf>
    <xf numFmtId="49" fontId="9" fillId="3" borderId="26" xfId="0" applyNumberFormat="1" applyFont="1" applyFill="1" applyBorder="1" applyAlignment="1">
      <alignment horizontal="center" wrapText="1"/>
    </xf>
    <xf numFmtId="49" fontId="9" fillId="3" borderId="43" xfId="0" applyNumberFormat="1" applyFont="1" applyFill="1" applyBorder="1" applyAlignment="1">
      <alignment horizontal="center" wrapText="1"/>
    </xf>
    <xf numFmtId="0" fontId="5" fillId="0" borderId="9" xfId="0" applyFont="1" applyBorder="1" applyAlignment="1">
      <alignment horizontal="center"/>
    </xf>
    <xf numFmtId="0" fontId="5" fillId="0" borderId="10" xfId="0" applyFont="1" applyBorder="1" applyAlignment="1">
      <alignment horizontal="center"/>
    </xf>
    <xf numFmtId="0" fontId="5" fillId="0" borderId="40" xfId="0" applyFont="1" applyBorder="1" applyAlignment="1">
      <alignment horizontal="center"/>
    </xf>
    <xf numFmtId="0" fontId="5" fillId="0" borderId="41" xfId="0" applyFont="1" applyBorder="1" applyAlignment="1">
      <alignment horizontal="center"/>
    </xf>
    <xf numFmtId="165" fontId="8" fillId="0" borderId="1" xfId="0" applyNumberFormat="1" applyFont="1" applyBorder="1" applyAlignment="1">
      <alignment horizontal="center" vertical="center"/>
    </xf>
    <xf numFmtId="165" fontId="8" fillId="0" borderId="3" xfId="0" applyNumberFormat="1" applyFont="1" applyBorder="1" applyAlignment="1">
      <alignment horizontal="center" vertical="center"/>
    </xf>
    <xf numFmtId="165" fontId="8" fillId="0" borderId="4" xfId="0" applyNumberFormat="1" applyFont="1" applyBorder="1" applyAlignment="1">
      <alignment horizontal="center" vertical="center"/>
    </xf>
    <xf numFmtId="165" fontId="8" fillId="0" borderId="5" xfId="0" applyNumberFormat="1" applyFont="1" applyBorder="1" applyAlignment="1">
      <alignment horizontal="center" vertical="center"/>
    </xf>
    <xf numFmtId="165" fontId="8" fillId="0" borderId="12" xfId="0" applyNumberFormat="1" applyFont="1" applyBorder="1" applyAlignment="1">
      <alignment horizontal="center" vertical="center"/>
    </xf>
    <xf numFmtId="165" fontId="8" fillId="0" borderId="14"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4" xfId="0" applyFont="1" applyBorder="1" applyAlignment="1">
      <alignment horizontal="center" vertical="center" wrapText="1"/>
    </xf>
    <xf numFmtId="49" fontId="9" fillId="0" borderId="1" xfId="0" applyNumberFormat="1" applyFont="1" applyBorder="1" applyAlignment="1">
      <alignment horizontal="center" wrapText="1"/>
    </xf>
    <xf numFmtId="49" fontId="9" fillId="0" borderId="3" xfId="0" applyNumberFormat="1" applyFont="1" applyBorder="1" applyAlignment="1">
      <alignment horizontal="center" wrapText="1"/>
    </xf>
    <xf numFmtId="49" fontId="9" fillId="0" borderId="4" xfId="0" applyNumberFormat="1" applyFont="1" applyBorder="1" applyAlignment="1">
      <alignment horizontal="center" wrapText="1"/>
    </xf>
    <xf numFmtId="49" fontId="9" fillId="0" borderId="5"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43" xfId="0" applyNumberFormat="1" applyFont="1" applyBorder="1" applyAlignment="1">
      <alignment horizontal="center" wrapText="1"/>
    </xf>
    <xf numFmtId="0" fontId="6" fillId="0" borderId="44" xfId="0" applyFont="1" applyBorder="1" applyAlignment="1">
      <alignment horizontal="center" vertical="center" wrapText="1"/>
    </xf>
    <xf numFmtId="0" fontId="6" fillId="0" borderId="45" xfId="0" applyFont="1" applyBorder="1" applyAlignment="1">
      <alignment horizontal="center" vertical="center" wrapText="1"/>
    </xf>
    <xf numFmtId="0" fontId="9" fillId="0" borderId="1" xfId="0" applyFont="1" applyBorder="1" applyAlignment="1">
      <alignment horizontal="center" wrapText="1"/>
    </xf>
    <xf numFmtId="0" fontId="9" fillId="0" borderId="3" xfId="0" applyFont="1" applyBorder="1" applyAlignment="1">
      <alignment horizontal="center" wrapText="1"/>
    </xf>
    <xf numFmtId="0" fontId="9" fillId="0" borderId="4" xfId="0" applyFont="1" applyBorder="1" applyAlignment="1">
      <alignment horizontal="center" wrapText="1"/>
    </xf>
    <xf numFmtId="0" fontId="9" fillId="0" borderId="5" xfId="0" applyFont="1" applyBorder="1" applyAlignment="1">
      <alignment horizontal="center" wrapText="1"/>
    </xf>
    <xf numFmtId="0" fontId="9" fillId="0" borderId="42" xfId="0" applyFont="1" applyBorder="1" applyAlignment="1">
      <alignment horizontal="center" wrapText="1"/>
    </xf>
    <xf numFmtId="0" fontId="9" fillId="0" borderId="43" xfId="0" applyFont="1" applyBorder="1" applyAlignment="1">
      <alignment horizontal="center" wrapText="1"/>
    </xf>
    <xf numFmtId="0" fontId="37" fillId="7" borderId="0" xfId="0" applyFont="1" applyFill="1" applyAlignment="1">
      <alignment horizontal="center"/>
    </xf>
    <xf numFmtId="0" fontId="22" fillId="0" borderId="1" xfId="0" applyFont="1" applyBorder="1" applyAlignment="1">
      <alignment horizontal="center"/>
    </xf>
    <xf numFmtId="0" fontId="22" fillId="0" borderId="2" xfId="0" applyFont="1" applyBorder="1" applyAlignment="1">
      <alignment horizontal="center"/>
    </xf>
    <xf numFmtId="165" fontId="7" fillId="0" borderId="57" xfId="0" applyNumberFormat="1" applyFont="1" applyBorder="1" applyAlignment="1">
      <alignment horizontal="center"/>
    </xf>
    <xf numFmtId="165" fontId="7" fillId="0" borderId="58" xfId="0" applyNumberFormat="1" applyFont="1" applyBorder="1" applyAlignment="1">
      <alignment horizontal="center"/>
    </xf>
    <xf numFmtId="0" fontId="4" fillId="0" borderId="47" xfId="0" applyFont="1" applyBorder="1" applyAlignment="1">
      <alignment horizontal="left" vertical="center"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27"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4" fillId="0" borderId="28" xfId="0" applyFont="1" applyBorder="1" applyAlignment="1">
      <alignment horizontal="left" vertical="center" wrapText="1"/>
    </xf>
    <xf numFmtId="0" fontId="4" fillId="0" borderId="30" xfId="0" applyFont="1" applyBorder="1" applyAlignment="1">
      <alignment horizontal="left" vertical="center" wrapText="1"/>
    </xf>
    <xf numFmtId="0" fontId="24" fillId="0" borderId="0" xfId="0" applyFont="1" applyAlignment="1">
      <alignment horizontal="left" vertical="center" wrapText="1"/>
    </xf>
    <xf numFmtId="0" fontId="7" fillId="0" borderId="7" xfId="0" applyFont="1" applyBorder="1" applyAlignment="1" applyProtection="1">
      <alignment horizontal="center" vertical="center"/>
      <protection locked="0"/>
    </xf>
    <xf numFmtId="0" fontId="4" fillId="0" borderId="0" xfId="0" applyFont="1" applyAlignment="1">
      <alignment horizontal="left" vertical="center" wrapText="1"/>
    </xf>
    <xf numFmtId="0" fontId="24" fillId="0" borderId="28" xfId="0" applyFont="1" applyBorder="1" applyAlignment="1">
      <alignment horizontal="left" vertical="center" wrapText="1"/>
    </xf>
    <xf numFmtId="0" fontId="24" fillId="0" borderId="30" xfId="0" applyFont="1" applyBorder="1" applyAlignment="1">
      <alignment horizontal="left" vertical="center" wrapText="1"/>
    </xf>
    <xf numFmtId="0" fontId="43" fillId="0" borderId="27" xfId="0" applyFont="1" applyBorder="1" applyAlignment="1" applyProtection="1">
      <alignment horizontal="center" vertical="center"/>
      <protection locked="0"/>
    </xf>
    <xf numFmtId="0" fontId="43" fillId="0" borderId="25" xfId="0" applyFont="1" applyBorder="1" applyAlignment="1" applyProtection="1">
      <alignment horizontal="center" vertical="center"/>
      <protection locked="0"/>
    </xf>
    <xf numFmtId="0" fontId="4" fillId="0" borderId="0" xfId="0" applyFont="1" applyAlignment="1">
      <alignment horizontal="center"/>
    </xf>
    <xf numFmtId="0" fontId="24" fillId="0" borderId="29" xfId="0" applyFont="1" applyBorder="1" applyAlignment="1">
      <alignment horizontal="left" vertical="center" wrapText="1"/>
    </xf>
    <xf numFmtId="0" fontId="43" fillId="0" borderId="18" xfId="0" applyFont="1" applyBorder="1" applyAlignment="1" applyProtection="1">
      <alignment horizontal="center" vertical="center"/>
      <protection locked="0"/>
    </xf>
    <xf numFmtId="0" fontId="43" fillId="0" borderId="15" xfId="0" applyFont="1" applyBorder="1" applyAlignment="1" applyProtection="1">
      <alignment horizontal="center" vertical="center"/>
      <protection locked="0"/>
    </xf>
    <xf numFmtId="0" fontId="7" fillId="0" borderId="25" xfId="0" applyFont="1" applyBorder="1" applyAlignment="1" applyProtection="1">
      <alignment horizontal="center" vertical="center"/>
      <protection locked="0"/>
    </xf>
    <xf numFmtId="0" fontId="4" fillId="0" borderId="29" xfId="0" applyFont="1" applyBorder="1" applyAlignment="1">
      <alignment horizontal="left" vertical="center" wrapText="1"/>
    </xf>
    <xf numFmtId="0" fontId="43" fillId="0" borderId="7" xfId="0" applyFont="1" applyBorder="1" applyAlignment="1" applyProtection="1">
      <alignment horizontal="center" vertical="center"/>
      <protection locked="0"/>
    </xf>
    <xf numFmtId="0" fontId="4" fillId="0" borderId="18" xfId="0" applyFont="1" applyBorder="1" applyAlignment="1" applyProtection="1">
      <alignment horizontal="center" vertical="center" wrapText="1"/>
      <protection locked="0"/>
    </xf>
    <xf numFmtId="0" fontId="4" fillId="0" borderId="23" xfId="0" applyFont="1" applyBorder="1" applyAlignment="1">
      <alignment horizontal="center" wrapText="1"/>
    </xf>
    <xf numFmtId="0" fontId="0" fillId="0" borderId="0" xfId="0" applyAlignment="1">
      <alignment horizontal="center"/>
    </xf>
    <xf numFmtId="0" fontId="4" fillId="0" borderId="28" xfId="0" applyFont="1" applyBorder="1" applyAlignment="1">
      <alignment horizontal="left" wrapText="1"/>
    </xf>
    <xf numFmtId="0" fontId="4" fillId="0" borderId="30" xfId="0" applyFont="1" applyBorder="1" applyAlignment="1">
      <alignment horizontal="left" wrapText="1"/>
    </xf>
    <xf numFmtId="0" fontId="27" fillId="0" borderId="5" xfId="0" applyFont="1" applyBorder="1" applyAlignment="1">
      <alignment horizontal="left" vertical="center"/>
    </xf>
    <xf numFmtId="0" fontId="27" fillId="0" borderId="43" xfId="0" applyFont="1" applyBorder="1" applyAlignment="1">
      <alignment horizontal="left" vertical="center"/>
    </xf>
    <xf numFmtId="165" fontId="20" fillId="0" borderId="1" xfId="0" applyNumberFormat="1" applyFont="1" applyBorder="1" applyAlignment="1">
      <alignment horizontal="center" vertical="center"/>
    </xf>
    <xf numFmtId="165" fontId="20" fillId="0" borderId="3" xfId="0" applyNumberFormat="1" applyFont="1" applyBorder="1" applyAlignment="1">
      <alignment horizontal="center" vertical="center"/>
    </xf>
    <xf numFmtId="165" fontId="20" fillId="0" borderId="12" xfId="0" applyNumberFormat="1" applyFont="1" applyBorder="1" applyAlignment="1">
      <alignment horizontal="center" vertical="center"/>
    </xf>
    <xf numFmtId="165" fontId="20" fillId="0" borderId="14" xfId="0" applyNumberFormat="1" applyFont="1" applyBorder="1" applyAlignment="1">
      <alignment horizontal="center" vertical="center"/>
    </xf>
    <xf numFmtId="0" fontId="4" fillId="0" borderId="27"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7" fillId="0" borderId="27" xfId="0" applyFont="1" applyBorder="1" applyAlignment="1" applyProtection="1">
      <alignment horizontal="center" vertical="center" wrapText="1"/>
      <protection locked="0"/>
    </xf>
    <xf numFmtId="0" fontId="7" fillId="0" borderId="15" xfId="0" applyFont="1"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locked="0"/>
    </xf>
    <xf numFmtId="0" fontId="24" fillId="0" borderId="28" xfId="0" applyFont="1" applyBorder="1" applyAlignment="1">
      <alignment horizontal="left" wrapText="1"/>
    </xf>
    <xf numFmtId="0" fontId="24" fillId="0" borderId="29" xfId="0" applyFont="1" applyBorder="1" applyAlignment="1">
      <alignment horizontal="left" wrapText="1"/>
    </xf>
    <xf numFmtId="0" fontId="24" fillId="0" borderId="30" xfId="0" applyFont="1" applyBorder="1" applyAlignment="1">
      <alignment horizontal="left" wrapText="1"/>
    </xf>
    <xf numFmtId="0" fontId="4" fillId="0" borderId="48" xfId="0" applyFont="1" applyBorder="1" applyAlignment="1">
      <alignment horizontal="left" vertical="top" wrapText="1"/>
    </xf>
    <xf numFmtId="0" fontId="4" fillId="0" borderId="15"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28" xfId="0" applyFont="1" applyBorder="1" applyAlignment="1">
      <alignment horizontal="left" vertical="top" wrapText="1"/>
    </xf>
    <xf numFmtId="0" fontId="4" fillId="0" borderId="29" xfId="0" applyFont="1" applyBorder="1" applyAlignment="1">
      <alignment horizontal="left" vertical="top" wrapText="1"/>
    </xf>
    <xf numFmtId="0" fontId="4" fillId="0" borderId="30" xfId="0" applyFont="1" applyBorder="1" applyAlignment="1">
      <alignment horizontal="left" vertical="top" wrapText="1"/>
    </xf>
    <xf numFmtId="0" fontId="4" fillId="0" borderId="0" xfId="0" applyFont="1" applyAlignment="1">
      <alignment horizontal="left" wrapText="1"/>
    </xf>
    <xf numFmtId="0" fontId="4" fillId="0" borderId="7" xfId="0" applyFont="1" applyBorder="1" applyAlignment="1" applyProtection="1">
      <alignment horizontal="center" vertical="center"/>
      <protection locked="0"/>
    </xf>
    <xf numFmtId="0" fontId="34" fillId="3" borderId="0" xfId="0" applyFont="1" applyFill="1" applyAlignment="1">
      <alignment horizontal="center" shrinkToFit="1"/>
    </xf>
    <xf numFmtId="0" fontId="34" fillId="3" borderId="5" xfId="0" applyFont="1" applyFill="1" applyBorder="1" applyAlignment="1">
      <alignment horizontal="center" shrinkToFit="1"/>
    </xf>
    <xf numFmtId="0" fontId="31" fillId="0" borderId="13" xfId="0" applyFont="1" applyBorder="1" applyAlignment="1">
      <alignment horizontal="center"/>
    </xf>
    <xf numFmtId="0" fontId="31" fillId="0" borderId="14" xfId="0" applyFont="1" applyBorder="1" applyAlignment="1">
      <alignment horizontal="center"/>
    </xf>
    <xf numFmtId="0" fontId="7" fillId="0" borderId="7" xfId="0" applyFont="1" applyBorder="1" applyAlignment="1" applyProtection="1">
      <alignment horizontal="center" vertical="center" wrapText="1"/>
      <protection locked="0"/>
    </xf>
    <xf numFmtId="0" fontId="0" fillId="0" borderId="7" xfId="0" applyBorder="1" applyAlignment="1" applyProtection="1">
      <alignment horizontal="left" wrapText="1"/>
      <protection locked="0"/>
    </xf>
    <xf numFmtId="0" fontId="13" fillId="7" borderId="9" xfId="0" applyFont="1" applyFill="1" applyBorder="1" applyAlignment="1">
      <alignment horizontal="center" vertical="center"/>
    </xf>
    <xf numFmtId="0" fontId="13" fillId="7" borderId="10" xfId="0" applyFont="1" applyFill="1" applyBorder="1" applyAlignment="1">
      <alignment horizontal="center" vertical="center"/>
    </xf>
    <xf numFmtId="0" fontId="13" fillId="7" borderId="31" xfId="0" applyFont="1" applyFill="1" applyBorder="1" applyAlignment="1">
      <alignment horizontal="center" vertical="center"/>
    </xf>
    <xf numFmtId="0" fontId="13" fillId="7" borderId="11" xfId="0" applyFont="1" applyFill="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31" xfId="0" applyFont="1" applyBorder="1" applyAlignment="1">
      <alignment horizontal="center" vertical="center"/>
    </xf>
    <xf numFmtId="165" fontId="13" fillId="0" borderId="9" xfId="0" applyNumberFormat="1" applyFont="1" applyBorder="1" applyAlignment="1">
      <alignment horizontal="center" vertical="center"/>
    </xf>
    <xf numFmtId="165" fontId="13" fillId="0" borderId="10" xfId="0" applyNumberFormat="1" applyFont="1" applyBorder="1" applyAlignment="1">
      <alignment horizontal="center" vertical="center"/>
    </xf>
    <xf numFmtId="165" fontId="13" fillId="0" borderId="31" xfId="0" applyNumberFormat="1" applyFont="1" applyBorder="1" applyAlignment="1">
      <alignment horizontal="center" vertical="center"/>
    </xf>
    <xf numFmtId="0" fontId="13" fillId="0" borderId="31" xfId="0" applyFont="1" applyBorder="1" applyAlignment="1">
      <alignment horizontal="center" vertical="center"/>
    </xf>
    <xf numFmtId="0" fontId="13" fillId="10" borderId="9" xfId="0" applyFont="1" applyFill="1" applyBorder="1" applyAlignment="1">
      <alignment horizontal="left" vertical="center"/>
    </xf>
    <xf numFmtId="0" fontId="13" fillId="10" borderId="10" xfId="0" applyFont="1" applyFill="1" applyBorder="1" applyAlignment="1">
      <alignment horizontal="left" vertical="center"/>
    </xf>
    <xf numFmtId="0" fontId="13" fillId="10" borderId="31" xfId="0" applyFont="1" applyFill="1" applyBorder="1" applyAlignment="1">
      <alignment horizontal="left" vertical="center"/>
    </xf>
    <xf numFmtId="0" fontId="13" fillId="0" borderId="26" xfId="0" applyFont="1" applyBorder="1" applyAlignment="1">
      <alignment horizontal="center"/>
    </xf>
    <xf numFmtId="0" fontId="13" fillId="0" borderId="43" xfId="0" applyFont="1" applyBorder="1" applyAlignment="1">
      <alignment horizontal="center"/>
    </xf>
    <xf numFmtId="0" fontId="0" fillId="10" borderId="9" xfId="0" applyFill="1" applyBorder="1" applyAlignment="1">
      <alignment horizontal="center" vertical="center"/>
    </xf>
    <xf numFmtId="0" fontId="0" fillId="10" borderId="10" xfId="0" applyFill="1" applyBorder="1" applyAlignment="1">
      <alignment horizontal="center" vertical="center"/>
    </xf>
    <xf numFmtId="0" fontId="0" fillId="10" borderId="31" xfId="0" applyFill="1" applyBorder="1" applyAlignment="1">
      <alignment horizontal="center" vertical="center"/>
    </xf>
    <xf numFmtId="0" fontId="0" fillId="0" borderId="9" xfId="0" applyBorder="1" applyAlignment="1">
      <alignment horizontal="center"/>
    </xf>
    <xf numFmtId="0" fontId="0" fillId="0" borderId="10" xfId="0" applyBorder="1" applyAlignment="1">
      <alignment horizontal="center"/>
    </xf>
    <xf numFmtId="0" fontId="0" fillId="0" borderId="31" xfId="0" applyBorder="1" applyAlignment="1">
      <alignment horizontal="center"/>
    </xf>
    <xf numFmtId="0" fontId="0" fillId="0" borderId="9" xfId="0" applyBorder="1" applyAlignment="1" applyProtection="1">
      <alignment horizontal="center"/>
      <protection locked="0"/>
    </xf>
    <xf numFmtId="0" fontId="0" fillId="0" borderId="10" xfId="0" applyBorder="1" applyAlignment="1" applyProtection="1">
      <alignment horizontal="center"/>
      <protection locked="0"/>
    </xf>
    <xf numFmtId="0" fontId="0" fillId="0" borderId="31" xfId="0" applyBorder="1" applyAlignment="1" applyProtection="1">
      <alignment horizontal="center"/>
      <protection locked="0"/>
    </xf>
    <xf numFmtId="0" fontId="0" fillId="0" borderId="8" xfId="0" applyBorder="1" applyAlignment="1" applyProtection="1">
      <alignment horizontal="left" wrapText="1"/>
      <protection locked="0"/>
    </xf>
    <xf numFmtId="0" fontId="13" fillId="9" borderId="7" xfId="0" applyFont="1" applyFill="1" applyBorder="1" applyAlignment="1">
      <alignment horizontal="center" vertical="center"/>
    </xf>
    <xf numFmtId="0" fontId="13" fillId="9" borderId="8" xfId="0" applyFont="1" applyFill="1" applyBorder="1" applyAlignment="1">
      <alignment horizontal="center" vertical="center"/>
    </xf>
    <xf numFmtId="0" fontId="23" fillId="0" borderId="13" xfId="0" applyFont="1" applyBorder="1" applyAlignment="1">
      <alignment horizontal="center"/>
    </xf>
    <xf numFmtId="0" fontId="23" fillId="0" borderId="41" xfId="0" applyFont="1" applyBorder="1" applyAlignment="1">
      <alignment horizontal="center"/>
    </xf>
    <xf numFmtId="0" fontId="23" fillId="0" borderId="73" xfId="0" applyFont="1" applyBorder="1" applyAlignment="1">
      <alignment horizontal="center"/>
    </xf>
    <xf numFmtId="0" fontId="13" fillId="9" borderId="7" xfId="0" applyFont="1" applyFill="1" applyBorder="1" applyAlignment="1">
      <alignment horizontal="center" vertical="center" wrapText="1"/>
    </xf>
    <xf numFmtId="165" fontId="0" fillId="0" borderId="0" xfId="0" applyNumberFormat="1"/>
  </cellXfs>
  <cellStyles count="1">
    <cellStyle name="Normal" xfId="0" builtinId="0"/>
  </cellStyles>
  <dxfs count="19">
    <dxf>
      <numFmt numFmtId="165" formatCode="0.000"/>
    </dxf>
    <dxf>
      <font>
        <b val="0"/>
        <i val="0"/>
        <strike val="0"/>
        <condense val="0"/>
        <extend val="0"/>
        <outline val="0"/>
        <shadow val="0"/>
        <u val="none"/>
        <vertAlign val="baseline"/>
        <sz val="18"/>
        <color theme="1"/>
        <name val="Calibri"/>
        <family val="2"/>
        <scheme val="minor"/>
      </font>
    </dxf>
    <dxf>
      <font>
        <b val="0"/>
        <i val="0"/>
        <strike val="0"/>
        <condense val="0"/>
        <extend val="0"/>
        <outline val="0"/>
        <shadow val="0"/>
        <u val="none"/>
        <vertAlign val="baseline"/>
        <sz val="18"/>
        <color theme="1"/>
        <name val="Calibri"/>
        <family val="2"/>
        <scheme val="minor"/>
      </font>
    </dxf>
    <dxf>
      <font>
        <b val="0"/>
        <i val="0"/>
        <strike val="0"/>
        <condense val="0"/>
        <extend val="0"/>
        <outline val="0"/>
        <shadow val="0"/>
        <u val="none"/>
        <vertAlign val="baseline"/>
        <sz val="18"/>
        <color theme="1"/>
        <name val="Calibri"/>
        <family val="2"/>
        <scheme val="minor"/>
      </font>
    </dxf>
    <dxf>
      <font>
        <b/>
        <i val="0"/>
        <strike val="0"/>
        <condense val="0"/>
        <extend val="0"/>
        <outline val="0"/>
        <shadow val="0"/>
        <u val="none"/>
        <vertAlign val="baseline"/>
        <sz val="18"/>
        <color theme="1"/>
        <name val="Calibri"/>
        <family val="2"/>
        <scheme val="minor"/>
      </font>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theme="4" tint="0.39997558519241921"/>
        </left>
        <right style="thin">
          <color theme="4" tint="0.39997558519241921"/>
        </right>
        <top/>
        <bottom/>
      </border>
    </dxf>
    <dxf>
      <numFmt numFmtId="2" formatCode="0.00"/>
    </dxf>
    <dxf>
      <numFmt numFmtId="2" formatCode="0.0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numFmt numFmtId="167" formatCode="m/d/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28575</xdr:colOff>
      <xdr:row>13</xdr:row>
      <xdr:rowOff>180975</xdr:rowOff>
    </xdr:from>
    <xdr:to>
      <xdr:col>13</xdr:col>
      <xdr:colOff>238125</xdr:colOff>
      <xdr:row>16</xdr:row>
      <xdr:rowOff>47625</xdr:rowOff>
    </xdr:to>
    <xdr:sp macro="" textlink="">
      <xdr:nvSpPr>
        <xdr:cNvPr id="4" name="Rectangle 3">
          <a:extLst>
            <a:ext uri="{FF2B5EF4-FFF2-40B4-BE49-F238E27FC236}">
              <a16:creationId xmlns:a16="http://schemas.microsoft.com/office/drawing/2014/main" id="{D3178450-9B3A-8C8F-FFDF-ABDFFF97050B}"/>
            </a:ext>
          </a:extLst>
        </xdr:cNvPr>
        <xdr:cNvSpPr/>
      </xdr:nvSpPr>
      <xdr:spPr>
        <a:xfrm>
          <a:off x="200025" y="3705225"/>
          <a:ext cx="8629650" cy="438150"/>
        </a:xfrm>
        <a:prstGeom prst="rect">
          <a:avLst/>
        </a:prstGeom>
        <a:ln w="317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800" b="1">
              <a:solidFill>
                <a:schemeClr val="dk1"/>
              </a:solidFill>
              <a:effectLst/>
              <a:latin typeface="+mn-lt"/>
              <a:ea typeface="+mn-ea"/>
              <a:cs typeface="+mn-cs"/>
            </a:rPr>
            <a:t>PART</a:t>
          </a:r>
          <a:r>
            <a:rPr lang="en-US" sz="1800" b="1" baseline="0">
              <a:solidFill>
                <a:schemeClr val="dk1"/>
              </a:solidFill>
              <a:effectLst/>
              <a:latin typeface="+mn-lt"/>
              <a:ea typeface="+mn-ea"/>
              <a:cs typeface="+mn-cs"/>
            </a:rPr>
            <a:t> IV.  DEVELOPMENT PLANS</a:t>
          </a:r>
          <a:endParaRPr lang="en-PH" sz="1800" b="1">
            <a:effectLst/>
          </a:endParaRPr>
        </a:p>
      </xdr:txBody>
    </xdr:sp>
    <xdr:clientData/>
  </xdr:twoCellAnchor>
  <xdr:twoCellAnchor>
    <xdr:from>
      <xdr:col>1</xdr:col>
      <xdr:colOff>102870</xdr:colOff>
      <xdr:row>1</xdr:row>
      <xdr:rowOff>53340</xdr:rowOff>
    </xdr:from>
    <xdr:to>
      <xdr:col>13</xdr:col>
      <xdr:colOff>102577</xdr:colOff>
      <xdr:row>2</xdr:row>
      <xdr:rowOff>114300</xdr:rowOff>
    </xdr:to>
    <xdr:sp macro="" textlink="">
      <xdr:nvSpPr>
        <xdr:cNvPr id="5" name="Rectangle 4">
          <a:extLst>
            <a:ext uri="{FF2B5EF4-FFF2-40B4-BE49-F238E27FC236}">
              <a16:creationId xmlns:a16="http://schemas.microsoft.com/office/drawing/2014/main" id="{76D97E77-B552-46BC-8630-C3A1E13D094C}"/>
            </a:ext>
          </a:extLst>
        </xdr:cNvPr>
        <xdr:cNvSpPr/>
      </xdr:nvSpPr>
      <xdr:spPr>
        <a:xfrm>
          <a:off x="271389" y="170571"/>
          <a:ext cx="9795803" cy="405325"/>
        </a:xfrm>
        <a:prstGeom prst="rect">
          <a:avLst/>
        </a:prstGeom>
        <a:ln w="317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800" b="1">
              <a:solidFill>
                <a:schemeClr val="dk1"/>
              </a:solidFill>
              <a:effectLst/>
              <a:latin typeface="+mn-lt"/>
              <a:ea typeface="+mn-ea"/>
              <a:cs typeface="+mn-cs"/>
            </a:rPr>
            <a:t>PART III.   SUMMARY OF RATINGS FOR DISCUSSION</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ekyllCadungog\OneDrive\Desktop\IPCRF\eIPCRF-v4.1-Highly-Proficient%20-%20mis%20match.xlsm" TargetMode="External"/><Relationship Id="rId1" Type="http://schemas.openxmlformats.org/officeDocument/2006/relationships/externalLinkPath" Target="file:///C:\Users\JekyllCadungog\OneDrive\Desktop\IPCRF\eIPCRF-v4.1-Highly-Proficient%20-%20mis%20match.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eta"/>
      <sheetName val="tbl_schoolAttrib"/>
      <sheetName val="tbl_demographic"/>
      <sheetName val="tbl_cot"/>
      <sheetName val="tbl_cot_meta"/>
      <sheetName val="tbl_part1"/>
      <sheetName val="tbl_part2"/>
      <sheetName val="data1"/>
      <sheetName val="data2"/>
      <sheetName val="Setup"/>
      <sheetName val="Regular - Proficient"/>
      <sheetName val="Regular - Highly Proficient"/>
      <sheetName val="Broadcaster - Proficient"/>
      <sheetName val="Broadcaster - Highly Proficient"/>
      <sheetName val="Info"/>
      <sheetName val="Privacy Notice"/>
      <sheetName val="Demographic Profile"/>
      <sheetName val="Status"/>
      <sheetName val="Encoding Part 1"/>
      <sheetName val="Encoding Part 2"/>
      <sheetName val="PART 1"/>
      <sheetName val="PART 2"/>
      <sheetName val="PART 3"/>
      <sheetName val="PART 4"/>
      <sheetName val="Domains"/>
      <sheetName val="RegPInd"/>
      <sheetName val="RegPStd"/>
      <sheetName val="RegHPInd"/>
      <sheetName val="RegHPStd"/>
      <sheetName val="TBPInd"/>
      <sheetName val="TBPStd"/>
      <sheetName val="TBHPInd"/>
      <sheetName val="TBHPStd"/>
      <sheetName val="eIPCRF-v4"/>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ow r="2">
          <cell r="Y2" t="str">
            <v>Regular Teacher</v>
          </cell>
          <cell r="Z2" t="str">
            <v>R</v>
          </cell>
        </row>
        <row r="3">
          <cell r="Y3" t="str">
            <v>Full-time Teacher Broadcaster</v>
          </cell>
          <cell r="Z3" t="str">
            <v>TB</v>
          </cell>
        </row>
      </sheetData>
      <sheetData sheetId="9">
        <row r="19">
          <cell r="D19">
            <v>2</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8">
          <cell r="R18" t="b">
            <v>1</v>
          </cell>
          <cell r="T18" t="b">
            <v>1</v>
          </cell>
          <cell r="V18" t="b">
            <v>1</v>
          </cell>
          <cell r="X18" t="b">
            <v>1</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9031432-A5D0-4C11-9E43-E5C6BE288959}" name="Table1" displayName="Table1" ref="A1:Q2" totalsRowShown="0">
  <autoFilter ref="A1:Q2" xr:uid="{D9031432-A5D0-4C11-9E43-E5C6BE288959}"/>
  <tableColumns count="17">
    <tableColumn id="1" xr3:uid="{E8F09908-4120-4186-97E6-9261DD1EBE0A}" name="name">
      <calculatedColumnFormula>Encoding!C3</calculatedColumnFormula>
    </tableColumn>
    <tableColumn id="92" xr3:uid="{131EDF2B-09F4-438C-9577-E114F1E36BB9}" name="sh_id">
      <calculatedColumnFormula>Encoding!C8&amp;Encoding!C4</calculatedColumnFormula>
    </tableColumn>
    <tableColumn id="2" xr3:uid="{BA866ACE-0C01-4687-9B5C-00AD896FECD4}" name="position">
      <calculatedColumnFormula>Encoding!C5</calculatedColumnFormula>
    </tableColumn>
    <tableColumn id="3" xr3:uid="{3451F5BE-453B-48EF-9C48-45A5EF1DDB48}" name="schoolid">
      <calculatedColumnFormula>'OPCRF_PART I'!C5</calculatedColumnFormula>
    </tableColumn>
    <tableColumn id="4" xr3:uid="{8DD0F19B-B89C-4704-B0B7-517E3B7E9454}" name="school">
      <calculatedColumnFormula>'OPCRF_PART I'!C6</calculatedColumnFormula>
    </tableColumn>
    <tableColumn id="5" xr3:uid="{6D204C8D-E231-4477-A27D-E8A3C3DF60E5}" name="district">
      <calculatedColumnFormula>'OPCRF_PART I'!C7</calculatedColumnFormula>
    </tableColumn>
    <tableColumn id="6" xr3:uid="{17D8FA78-1F7F-4F0F-A62A-377254384A41}" name="rater">
      <calculatedColumnFormula>'OPCRF_PART I'!I3</calculatedColumnFormula>
    </tableColumn>
    <tableColumn id="7" xr3:uid="{F37A80C4-0B9A-4A66-BD47-AD645B15669C}" name="raterpos">
      <calculatedColumnFormula>'OPCRF_PART I'!I4</calculatedColumnFormula>
    </tableColumn>
    <tableColumn id="97" xr3:uid="{F66953D5-0B29-4CB3-9D9F-966883A14ACF}" name="designation">
      <calculatedColumnFormula>Encoding!C6</calculatedColumnFormula>
    </tableColumn>
    <tableColumn id="96" xr3:uid="{A440D3F9-4E0D-4809-8149-1CCB29F6E87E}" name="datedesignation">
      <calculatedColumnFormula>Encoding!C7</calculatedColumnFormula>
    </tableColumn>
    <tableColumn id="95" xr3:uid="{92CA6665-ACC0-46D8-8872-A11425868F92}" name="highdegree">
      <calculatedColumnFormula>Encoding!E7</calculatedColumnFormula>
    </tableColumn>
    <tableColumn id="94" xr3:uid="{14AA3633-3CBA-4048-90C3-40A27A278723}" name="degree">
      <calculatedColumnFormula>Encoding!E8</calculatedColumnFormula>
    </tableColumn>
    <tableColumn id="93" xr3:uid="{91A5742B-101B-4C0A-8D83-9FD1B56AE58C}" name="years">
      <calculatedColumnFormula>Encoding!E9</calculatedColumnFormula>
    </tableColumn>
    <tableColumn id="8" xr3:uid="{9B95931A-5B72-46D1-880E-35F51D76D1BD}" name="datereview" dataDxfId="18">
      <calculatedColumnFormula>'OPCRF_PART I'!I5</calculatedColumnFormula>
    </tableColumn>
    <tableColumn id="9" xr3:uid="{E14A499E-0646-44FA-A326-CB54F8C4F3F7}" name="ratingperiod">
      <calculatedColumnFormula>'OPCRF_PART I'!I7</calculatedColumnFormula>
    </tableColumn>
    <tableColumn id="90" xr3:uid="{72D3E579-2833-4A56-B362-8F49F669C010}" name="ratingnum" dataDxfId="0">
      <calculatedColumnFormula>'OPCRF_PART I'!O267</calculatedColumnFormula>
    </tableColumn>
    <tableColumn id="91" xr3:uid="{4F4943C6-EC85-45BA-AA68-E69B1462050E}" name="ratingad">
      <calculatedColumnFormula>'OPCRF_PART I'!O270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47162C-8472-4E84-B5EC-34A096B00D1C}" name="Table2" displayName="Table2" ref="A1:E31" totalsRowShown="0">
  <autoFilter ref="A1:E31" xr:uid="{4747162C-8472-4E84-B5EC-34A096B00D1C}"/>
  <tableColumns count="5">
    <tableColumn id="1" xr3:uid="{A09E2DBD-B8D8-41F2-9FAA-050FCDD757B2}" name="school_id">
      <calculatedColumnFormula>Encoding!C$8</calculatedColumnFormula>
    </tableColumn>
    <tableColumn id="2" xr3:uid="{46CC4C4A-BBDA-47F6-BCEC-791AA2BB4C0B}" name="sh_id">
      <calculatedColumnFormula>Encoding!$C$8&amp;Encoding!$C$4</calculatedColumnFormula>
    </tableColumn>
    <tableColumn id="3" xr3:uid="{6362A165-D13F-4EAF-9F53-92DE43A434BB}" name="core_id"/>
    <tableColumn id="4" xr3:uid="{5C31FC0E-CA31-415A-BB8D-3CF74A1725DB}" name="core"/>
    <tableColumn id="5" xr3:uid="{39856E43-497F-4829-9A08-8B88629D04C7}" name="rating"/>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06091D-ED4D-469A-9918-2FD7D691289A}" name="Table3" displayName="Table3" ref="A1:E16" totalsRowShown="0" headerRowDxfId="17" headerRowBorderDxfId="16" tableBorderDxfId="15">
  <autoFilter ref="A1:E16" xr:uid="{3106091D-ED4D-469A-9918-2FD7D691289A}"/>
  <tableColumns count="5">
    <tableColumn id="1" xr3:uid="{89C2D7D3-395F-4914-B5CC-3FC6A01030B8}" name="school_id">
      <calculatedColumnFormula>Encoding!C$8</calculatedColumnFormula>
    </tableColumn>
    <tableColumn id="2" xr3:uid="{EED1A62F-1744-4D91-87D6-97829DCF0C24}" name="sh_id">
      <calculatedColumnFormula>Encoding!C$8&amp;Encoding!C$4</calculatedColumnFormula>
    </tableColumn>
    <tableColumn id="3" xr3:uid="{6EEFB74D-1F39-4C3B-8D33-A622037872F1}" name="lead_id"/>
    <tableColumn id="4" xr3:uid="{33AF1FED-5630-4244-BBF0-47F44AE11F1F}" name="lead"/>
    <tableColumn id="5" xr3:uid="{D758CFA3-1827-4842-8A70-D214838682EA}" name="rating"/>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1DA2246-2E3E-4683-94EC-775BE30B5B7D}" name="Table4" displayName="Table4" ref="A1:F17" totalsRowShown="0" tableBorderDxfId="14">
  <autoFilter ref="A1:F17" xr:uid="{E1DA2246-2E3E-4683-94EC-775BE30B5B7D}"/>
  <tableColumns count="6">
    <tableColumn id="1" xr3:uid="{2CB9A49A-2E5E-4214-A6C0-61911EA585EC}" name="school_id" dataDxfId="13">
      <calculatedColumnFormula>Encoding!C$8</calculatedColumnFormula>
    </tableColumn>
    <tableColumn id="2" xr3:uid="{4BC3DB7E-D85D-4760-98BB-C5D455EDC191}" name="sh_id" dataDxfId="12">
      <calculatedColumnFormula>Encoding!$C$8&amp;Encoding!$C$4</calculatedColumnFormula>
    </tableColumn>
    <tableColumn id="3" xr3:uid="{6385E890-C474-42D2-8064-B4EB8950D172}" name="kra"/>
    <tableColumn id="4" xr3:uid="{77E3B42E-C180-4B34-8795-7F0F0C36D312}" name="objective"/>
    <tableColumn id="5" xr3:uid="{171CA32D-5C56-402E-8000-5E49CBE01AE5}" name="ave" dataDxfId="11">
      <calculatedColumnFormula>Encoding!H14</calculatedColumnFormula>
    </tableColumn>
    <tableColumn id="6" xr3:uid="{5EF06F89-DDF5-4EA8-8C7A-5F6F9A31F1C1}" name="score" dataDxfId="10">
      <calculatedColumnFormula>Encoding!I14</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8E4C5A-4F55-41BE-9BCD-6C0FC44FDB93}" name="Table5" displayName="Table5" ref="A1:H4" totalsRowShown="0" headerRowDxfId="9" tableBorderDxfId="8">
  <autoFilter ref="A1:H4" xr:uid="{6E8E4C5A-4F55-41BE-9BCD-6C0FC44FDB93}"/>
  <tableColumns count="8">
    <tableColumn id="1" xr3:uid="{2BAF494C-EE85-4F90-96E9-0A973F1DBEE4}" name="school_id" dataDxfId="7">
      <calculatedColumnFormula>Encoding!C$8</calculatedColumnFormula>
    </tableColumn>
    <tableColumn id="2" xr3:uid="{5758C613-FC49-438B-8C04-2FD32CF3D14D}" name="sh_id" dataDxfId="6">
      <calculatedColumnFormula>Encoding!$C$8&amp;Encoding!$C$4</calculatedColumnFormula>
    </tableColumn>
    <tableColumn id="8" xr3:uid="{E6ACFE1E-CCAF-4EA4-BCC3-F2AF3E9F2D47}" name="dv_id" dataDxfId="5"/>
    <tableColumn id="3" xr3:uid="{668BEE71-A8B3-428E-BC99-F12ABF0739EB}" name="strength">
      <calculatedColumnFormula>'PART III-IV_2021 (3)'!B19</calculatedColumnFormula>
    </tableColumn>
    <tableColumn id="4" xr3:uid="{CE068B87-4A05-4149-A4AD-E7319D4A02F3}" name="dev_needs">
      <calculatedColumnFormula>'PART III-IV_2021 (3)'!D19</calculatedColumnFormula>
    </tableColumn>
    <tableColumn id="5" xr3:uid="{F75D1CC6-D543-42DE-AB96-427082A8CE2D}" name="action">
      <calculatedColumnFormula>'PART III-IV_2021 (3)'!G19</calculatedColumnFormula>
    </tableColumn>
    <tableColumn id="6" xr3:uid="{CCA22E83-98C8-467D-8984-D20A46E3EA60}" name="timeline">
      <calculatedColumnFormula>'PART III-IV_2021 (3)'!J19</calculatedColumnFormula>
    </tableColumn>
    <tableColumn id="7" xr3:uid="{8BDEFFFA-8598-4A94-A2B7-5BDA9F77B099}" name="resources">
      <calculatedColumnFormula>'PART III-IV_2021 (3)'!L19</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D6F015F-C9DA-4986-AF2D-066E0707EA2B}" name="meta" displayName="meta" ref="A1:B28" totalsRowShown="0" headerRowDxfId="4" dataDxfId="3">
  <autoFilter ref="A1:B28" xr:uid="{CD6F015F-C9DA-4986-AF2D-066E0707EA2B}"/>
  <tableColumns count="2">
    <tableColumn id="1" xr3:uid="{E76E0BF2-9F93-4521-86C7-BD18082E3D75}" name="property" dataDxfId="2"/>
    <tableColumn id="2" xr3:uid="{AFB2F073-E943-42B6-9AC7-642E1B97A113}" name="value" dataDxfId="1"/>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1DBBF-4D19-4395-987F-CDEFB639AC03}">
  <sheetPr codeName="Sheet2"/>
  <dimension ref="A1:Q2"/>
  <sheetViews>
    <sheetView workbookViewId="0">
      <selection activeCell="P2" sqref="P2"/>
    </sheetView>
  </sheetViews>
  <sheetFormatPr defaultRowHeight="14.4"/>
  <cols>
    <col min="2" max="2" width="17.6640625" customWidth="1"/>
    <col min="3" max="3" width="10" customWidth="1"/>
    <col min="4" max="4" width="10.109375" customWidth="1"/>
    <col min="8" max="13" width="10.109375" customWidth="1"/>
    <col min="14" max="14" width="12.77734375" customWidth="1"/>
    <col min="15" max="15" width="13.6640625" customWidth="1"/>
    <col min="16" max="16" width="11.77734375" customWidth="1"/>
    <col min="17" max="17" width="10" customWidth="1"/>
  </cols>
  <sheetData>
    <row r="1" spans="1:17">
      <c r="A1" t="s">
        <v>814</v>
      </c>
      <c r="B1" t="s">
        <v>941</v>
      </c>
      <c r="C1" t="s">
        <v>815</v>
      </c>
      <c r="D1" t="s">
        <v>816</v>
      </c>
      <c r="E1" t="s">
        <v>817</v>
      </c>
      <c r="F1" t="s">
        <v>818</v>
      </c>
      <c r="G1" t="s">
        <v>819</v>
      </c>
      <c r="H1" t="s">
        <v>820</v>
      </c>
      <c r="I1" t="s">
        <v>838</v>
      </c>
      <c r="J1" t="s">
        <v>839</v>
      </c>
      <c r="K1" t="s">
        <v>840</v>
      </c>
      <c r="L1" t="s">
        <v>841</v>
      </c>
      <c r="M1" t="s">
        <v>842</v>
      </c>
      <c r="N1" t="s">
        <v>821</v>
      </c>
      <c r="O1" t="s">
        <v>822</v>
      </c>
      <c r="P1" t="s">
        <v>823</v>
      </c>
      <c r="Q1" t="s">
        <v>824</v>
      </c>
    </row>
    <row r="2" spans="1:17">
      <c r="A2">
        <f>Encoding!C3</f>
        <v>0</v>
      </c>
      <c r="B2" t="str">
        <f>Encoding!C8&amp;Encoding!C4</f>
        <v/>
      </c>
      <c r="C2">
        <f>Encoding!C5</f>
        <v>0</v>
      </c>
      <c r="D2">
        <f>'OPCRF_PART I'!C5</f>
        <v>0</v>
      </c>
      <c r="E2" t="e">
        <f>'OPCRF_PART I'!C6</f>
        <v>#N/A</v>
      </c>
      <c r="F2" t="e">
        <f>'OPCRF_PART I'!C7</f>
        <v>#N/A</v>
      </c>
      <c r="G2">
        <f>'OPCRF_PART I'!I3</f>
        <v>0</v>
      </c>
      <c r="H2" t="e">
        <f>'OPCRF_PART I'!I4</f>
        <v>#N/A</v>
      </c>
      <c r="I2">
        <f>Encoding!C6</f>
        <v>0</v>
      </c>
      <c r="J2">
        <f>Encoding!C7</f>
        <v>0</v>
      </c>
      <c r="K2" t="str">
        <f>Encoding!E7</f>
        <v>Doctorate Degree</v>
      </c>
      <c r="L2" t="str">
        <f>Encoding!E8</f>
        <v>asdasd</v>
      </c>
      <c r="M2">
        <f>Encoding!E9</f>
        <v>1</v>
      </c>
      <c r="N2" s="8">
        <f>'OPCRF_PART I'!I5</f>
        <v>45281</v>
      </c>
      <c r="O2" t="str">
        <f>'OPCRF_PART I'!I7</f>
        <v>SY 2022-2023</v>
      </c>
      <c r="P2" s="472">
        <f>'OPCRF_PART I'!O267</f>
        <v>0</v>
      </c>
      <c r="Q2" t="str">
        <f>'OPCRF_PART I'!O270</f>
        <v>POOR</v>
      </c>
    </row>
  </sheetData>
  <phoneticPr fontId="12" type="noConversion"/>
  <pageMargins left="0.7" right="0.7" top="0.75" bottom="0.75" header="0.3" footer="0.3"/>
  <pageSetup paperSize="9" orientation="portrait" horizontalDpi="0" verticalDpi="0"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548F0-6C13-4598-A18D-0050BC6915A2}">
  <sheetPr>
    <tabColor theme="9" tint="-0.499984740745262"/>
  </sheetPr>
  <dimension ref="A1:N25"/>
  <sheetViews>
    <sheetView showGridLines="0" showRowColHeaders="0" view="pageBreakPreview" topLeftCell="A14" zoomScale="130" zoomScaleNormal="100" zoomScaleSheetLayoutView="130" workbookViewId="0">
      <selection activeCell="L19" sqref="L19:N19"/>
    </sheetView>
  </sheetViews>
  <sheetFormatPr defaultRowHeight="14.4"/>
  <cols>
    <col min="1" max="1" width="2.44140625" customWidth="1"/>
    <col min="3" max="3" width="18.109375" customWidth="1"/>
    <col min="4" max="4" width="7.44140625" customWidth="1"/>
    <col min="6" max="6" width="18.44140625" customWidth="1"/>
    <col min="7" max="7" width="9.77734375" customWidth="1"/>
    <col min="8" max="8" width="3.77734375" customWidth="1"/>
    <col min="9" max="9" width="23.6640625" customWidth="1"/>
    <col min="10" max="10" width="6.88671875" customWidth="1"/>
    <col min="11" max="11" width="7.44140625" customWidth="1"/>
    <col min="12" max="12" width="13.44140625" customWidth="1"/>
    <col min="13" max="13" width="16.109375" customWidth="1"/>
    <col min="14" max="14" width="3.5546875" customWidth="1"/>
    <col min="15" max="15" width="10" customWidth="1"/>
  </cols>
  <sheetData>
    <row r="1" spans="1:14" ht="9" customHeight="1">
      <c r="A1" s="93"/>
      <c r="B1" s="12"/>
      <c r="C1" s="12"/>
      <c r="D1" s="12"/>
      <c r="E1" s="12"/>
      <c r="F1" s="12"/>
      <c r="G1" s="12"/>
      <c r="H1" s="12"/>
      <c r="I1" s="12"/>
      <c r="J1" s="12"/>
      <c r="K1" s="12"/>
      <c r="L1" s="12"/>
      <c r="M1" s="12"/>
      <c r="N1" s="13"/>
    </row>
    <row r="2" spans="1:14" ht="27" customHeight="1">
      <c r="A2" s="94"/>
      <c r="N2" s="19"/>
    </row>
    <row r="3" spans="1:14" ht="15" customHeight="1">
      <c r="A3" s="95"/>
      <c r="N3" s="19"/>
    </row>
    <row r="4" spans="1:14" ht="40.049999999999997" customHeight="1">
      <c r="A4" s="95"/>
      <c r="C4" s="437" t="s">
        <v>844</v>
      </c>
      <c r="D4" s="438"/>
      <c r="E4" s="438"/>
      <c r="F4" s="439"/>
      <c r="G4" s="437" t="s">
        <v>16</v>
      </c>
      <c r="H4" s="438"/>
      <c r="I4" s="438"/>
      <c r="J4" s="439"/>
      <c r="K4" s="438" t="s">
        <v>845</v>
      </c>
      <c r="L4" s="438"/>
      <c r="M4" s="438"/>
      <c r="N4" s="440"/>
    </row>
    <row r="5" spans="1:14" ht="40.049999999999997" customHeight="1">
      <c r="A5" s="95"/>
      <c r="C5" s="441" t="s">
        <v>846</v>
      </c>
      <c r="D5" s="442"/>
      <c r="E5" s="442"/>
      <c r="F5" s="450"/>
      <c r="G5" s="447">
        <f>Encoding!H31</f>
        <v>0</v>
      </c>
      <c r="H5" s="448"/>
      <c r="I5" s="448"/>
      <c r="J5" s="449"/>
      <c r="K5" s="441" t="str">
        <f>Encoding!H33</f>
        <v>POOR</v>
      </c>
      <c r="L5" s="442"/>
      <c r="M5" s="442"/>
      <c r="N5" s="443"/>
    </row>
    <row r="6" spans="1:14" ht="15" customHeight="1">
      <c r="A6" s="95"/>
      <c r="N6" s="19"/>
    </row>
    <row r="7" spans="1:14" ht="15" customHeight="1">
      <c r="A7" s="95"/>
      <c r="B7" s="9" t="s">
        <v>847</v>
      </c>
      <c r="N7" s="19"/>
    </row>
    <row r="8" spans="1:14" ht="15" customHeight="1">
      <c r="A8" s="95"/>
      <c r="N8" s="19" t="s">
        <v>848</v>
      </c>
    </row>
    <row r="9" spans="1:14" ht="15" customHeight="1">
      <c r="A9" s="95"/>
      <c r="B9" t="s">
        <v>849</v>
      </c>
      <c r="N9" s="19"/>
    </row>
    <row r="10" spans="1:14" ht="15" customHeight="1">
      <c r="A10" s="95"/>
      <c r="N10" s="19"/>
    </row>
    <row r="11" spans="1:14" ht="38.4" customHeight="1">
      <c r="A11" s="95"/>
      <c r="C11" s="90" t="s">
        <v>850</v>
      </c>
      <c r="D11" s="91"/>
      <c r="E11" s="444" t="str">
        <f>UPPER(Encoding!C3)</f>
        <v/>
      </c>
      <c r="F11" s="445"/>
      <c r="G11" s="446"/>
      <c r="H11" s="451" t="s">
        <v>851</v>
      </c>
      <c r="I11" s="452"/>
      <c r="J11" s="453"/>
      <c r="K11" s="444">
        <f>'OPCRF_PART I'!I3</f>
        <v>0</v>
      </c>
      <c r="L11" s="445"/>
      <c r="M11" s="446"/>
      <c r="N11" s="19"/>
    </row>
    <row r="12" spans="1:14" ht="25.2" customHeight="1">
      <c r="A12" s="95"/>
      <c r="C12" s="456" t="s">
        <v>852</v>
      </c>
      <c r="D12" s="458"/>
      <c r="E12" s="459"/>
      <c r="F12" s="460"/>
      <c r="G12" s="461"/>
      <c r="H12" s="456" t="s">
        <v>852</v>
      </c>
      <c r="I12" s="457"/>
      <c r="J12" s="458"/>
      <c r="K12" s="459"/>
      <c r="L12" s="460"/>
      <c r="M12" s="461"/>
      <c r="N12" s="19"/>
    </row>
    <row r="13" spans="1:14" ht="17.399999999999999" customHeight="1">
      <c r="A13" s="95"/>
      <c r="C13" s="456" t="s">
        <v>853</v>
      </c>
      <c r="D13" s="458"/>
      <c r="E13" s="462"/>
      <c r="F13" s="463"/>
      <c r="G13" s="464"/>
      <c r="H13" s="456" t="s">
        <v>853</v>
      </c>
      <c r="I13" s="457"/>
      <c r="J13" s="458"/>
      <c r="K13" s="462"/>
      <c r="L13" s="463"/>
      <c r="M13" s="464"/>
      <c r="N13" s="19"/>
    </row>
    <row r="14" spans="1:14" ht="15" customHeight="1">
      <c r="A14" s="95"/>
      <c r="N14" s="19"/>
    </row>
    <row r="15" spans="1:14" ht="15" customHeight="1">
      <c r="A15" s="95"/>
      <c r="N15" s="19"/>
    </row>
    <row r="16" spans="1:14" ht="15" customHeight="1">
      <c r="A16" s="95"/>
      <c r="N16" s="19"/>
    </row>
    <row r="17" spans="1:14" ht="15" customHeight="1">
      <c r="A17" s="95"/>
      <c r="N17" s="19"/>
    </row>
    <row r="18" spans="1:14" ht="41.55" customHeight="1">
      <c r="A18" s="95"/>
      <c r="B18" s="466" t="s">
        <v>854</v>
      </c>
      <c r="C18" s="466"/>
      <c r="D18" s="466" t="s">
        <v>855</v>
      </c>
      <c r="E18" s="466"/>
      <c r="F18" s="466"/>
      <c r="G18" s="471" t="s">
        <v>856</v>
      </c>
      <c r="H18" s="471"/>
      <c r="I18" s="471"/>
      <c r="J18" s="466" t="s">
        <v>857</v>
      </c>
      <c r="K18" s="466"/>
      <c r="L18" s="466" t="s">
        <v>858</v>
      </c>
      <c r="M18" s="466"/>
      <c r="N18" s="467"/>
    </row>
    <row r="19" spans="1:14" ht="58.8" customHeight="1">
      <c r="A19" s="95"/>
      <c r="B19" s="436" t="s">
        <v>1042</v>
      </c>
      <c r="C19" s="436"/>
      <c r="D19" s="436"/>
      <c r="E19" s="436"/>
      <c r="F19" s="436"/>
      <c r="G19" s="436"/>
      <c r="H19" s="436"/>
      <c r="I19" s="436"/>
      <c r="J19" s="436"/>
      <c r="K19" s="436"/>
      <c r="L19" s="436"/>
      <c r="M19" s="436"/>
      <c r="N19" s="465"/>
    </row>
    <row r="20" spans="1:14" ht="58.8" customHeight="1">
      <c r="A20" s="95"/>
      <c r="B20" s="436"/>
      <c r="C20" s="436"/>
      <c r="D20" s="436"/>
      <c r="E20" s="436"/>
      <c r="F20" s="436"/>
      <c r="G20" s="436"/>
      <c r="H20" s="436"/>
      <c r="I20" s="436"/>
      <c r="J20" s="436"/>
      <c r="K20" s="436"/>
      <c r="L20" s="436"/>
      <c r="M20" s="436"/>
      <c r="N20" s="465"/>
    </row>
    <row r="21" spans="1:14" ht="58.8" customHeight="1">
      <c r="A21" s="95"/>
      <c r="B21" s="436"/>
      <c r="C21" s="436"/>
      <c r="D21" s="436"/>
      <c r="E21" s="436"/>
      <c r="F21" s="436"/>
      <c r="G21" s="436"/>
      <c r="H21" s="436"/>
      <c r="I21" s="436"/>
      <c r="J21" s="436"/>
      <c r="K21" s="436"/>
      <c r="L21" s="436"/>
      <c r="M21" s="436"/>
      <c r="N21" s="465"/>
    </row>
    <row r="22" spans="1:14" ht="23.4" customHeight="1">
      <c r="A22" s="95"/>
      <c r="N22" s="19"/>
    </row>
    <row r="23" spans="1:14">
      <c r="A23" s="95"/>
      <c r="N23" s="19"/>
    </row>
    <row r="24" spans="1:14">
      <c r="A24" s="95"/>
      <c r="B24" s="454" t="str">
        <f>IF(Encoding!E3="","",Encoding!E3)</f>
        <v/>
      </c>
      <c r="C24" s="454"/>
      <c r="D24" s="454"/>
      <c r="F24" s="454" t="str">
        <f>IF(Encoding!C3="","",UPPER((Encoding!C3)))</f>
        <v/>
      </c>
      <c r="G24" s="454"/>
      <c r="H24" s="454"/>
      <c r="J24" s="454" t="str">
        <f>Encoding!D31</f>
        <v>VIRGILIO P. BATAN, JR., CESO VI</v>
      </c>
      <c r="K24" s="454"/>
      <c r="L24" s="454"/>
      <c r="M24" s="454"/>
      <c r="N24" s="455"/>
    </row>
    <row r="25" spans="1:14" s="92" customFormat="1" ht="15" thickBot="1">
      <c r="A25" s="96"/>
      <c r="B25" s="468" t="s">
        <v>781</v>
      </c>
      <c r="C25" s="468"/>
      <c r="D25" s="468"/>
      <c r="E25" s="97"/>
      <c r="F25" s="468" t="s">
        <v>859</v>
      </c>
      <c r="G25" s="468"/>
      <c r="H25" s="468"/>
      <c r="I25" s="97"/>
      <c r="J25" s="469" t="s">
        <v>782</v>
      </c>
      <c r="K25" s="469"/>
      <c r="L25" s="469"/>
      <c r="M25" s="469"/>
      <c r="N25" s="470"/>
    </row>
  </sheetData>
  <sheetProtection algorithmName="SHA-512" hashValue="crmIwB7NJf9YGsukQ/47pT+E8AXYuUC0obqxKyYEOoGYGe2VbQyv3WLiHGONcHsSznvIITD+7CVTYNCnMACJ6Q==" saltValue="/Njg21UjWhtDICRClpLidA==" spinCount="100000" sheet="1" objects="1" scenarios="1"/>
  <mergeCells count="43">
    <mergeCell ref="F25:H25"/>
    <mergeCell ref="B25:D25"/>
    <mergeCell ref="J25:N25"/>
    <mergeCell ref="K12:M12"/>
    <mergeCell ref="K13:M13"/>
    <mergeCell ref="D19:F19"/>
    <mergeCell ref="D20:F20"/>
    <mergeCell ref="D21:F21"/>
    <mergeCell ref="G21:I21"/>
    <mergeCell ref="B19:C19"/>
    <mergeCell ref="B20:C20"/>
    <mergeCell ref="B21:C21"/>
    <mergeCell ref="B18:C18"/>
    <mergeCell ref="D18:F18"/>
    <mergeCell ref="G18:I18"/>
    <mergeCell ref="J18:K18"/>
    <mergeCell ref="B24:D24"/>
    <mergeCell ref="J24:N24"/>
    <mergeCell ref="F24:H24"/>
    <mergeCell ref="H13:J13"/>
    <mergeCell ref="H12:J12"/>
    <mergeCell ref="C12:D12"/>
    <mergeCell ref="C13:D13"/>
    <mergeCell ref="E12:G12"/>
    <mergeCell ref="E13:G13"/>
    <mergeCell ref="L19:N19"/>
    <mergeCell ref="L20:N20"/>
    <mergeCell ref="L21:N21"/>
    <mergeCell ref="J19:K19"/>
    <mergeCell ref="J20:K20"/>
    <mergeCell ref="J21:K21"/>
    <mergeCell ref="L18:N18"/>
    <mergeCell ref="G19:I19"/>
    <mergeCell ref="G20:I20"/>
    <mergeCell ref="G4:J4"/>
    <mergeCell ref="K4:N4"/>
    <mergeCell ref="K5:N5"/>
    <mergeCell ref="E11:G11"/>
    <mergeCell ref="K11:M11"/>
    <mergeCell ref="G5:J5"/>
    <mergeCell ref="C4:F4"/>
    <mergeCell ref="C5:F5"/>
    <mergeCell ref="H11:J11"/>
  </mergeCells>
  <printOptions horizontalCentered="1"/>
  <pageMargins left="0.12" right="0.32" top="0.41" bottom="0.35" header="0.31496062992125984" footer="0.12"/>
  <pageSetup paperSize="9" scale="80" orientation="landscape" horizontalDpi="0"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B8659-B3CC-4882-A5A4-5521D81E46D8}">
  <sheetPr codeName="Sheet3"/>
  <dimension ref="A1:G507"/>
  <sheetViews>
    <sheetView workbookViewId="0">
      <selection activeCell="F20" sqref="F20"/>
    </sheetView>
  </sheetViews>
  <sheetFormatPr defaultRowHeight="14.4"/>
  <cols>
    <col min="1" max="1" width="11.44140625" customWidth="1"/>
    <col min="2" max="2" width="43" customWidth="1"/>
    <col min="3" max="3" width="16.33203125" customWidth="1"/>
    <col min="5" max="5" width="46" customWidth="1"/>
    <col min="6" max="6" width="37.88671875" customWidth="1"/>
    <col min="7" max="7" width="33.6640625" customWidth="1"/>
  </cols>
  <sheetData>
    <row r="1" spans="1:7">
      <c r="A1" t="s">
        <v>279</v>
      </c>
      <c r="B1" t="s">
        <v>280</v>
      </c>
      <c r="C1" t="s">
        <v>281</v>
      </c>
      <c r="E1" t="s">
        <v>779</v>
      </c>
      <c r="F1" t="s">
        <v>811</v>
      </c>
      <c r="G1" t="s">
        <v>812</v>
      </c>
    </row>
    <row r="2" spans="1:7">
      <c r="A2">
        <v>303824</v>
      </c>
      <c r="B2" t="s">
        <v>282</v>
      </c>
      <c r="C2" t="s">
        <v>283</v>
      </c>
      <c r="E2" t="s">
        <v>792</v>
      </c>
      <c r="F2" t="s">
        <v>809</v>
      </c>
      <c r="G2" t="s">
        <v>807</v>
      </c>
    </row>
    <row r="3" spans="1:7">
      <c r="A3">
        <v>303825</v>
      </c>
      <c r="B3" t="s">
        <v>284</v>
      </c>
      <c r="C3" t="s">
        <v>283</v>
      </c>
      <c r="E3" t="s">
        <v>793</v>
      </c>
      <c r="F3" t="s">
        <v>810</v>
      </c>
      <c r="G3" t="s">
        <v>808</v>
      </c>
    </row>
    <row r="4" spans="1:7">
      <c r="A4">
        <v>303826</v>
      </c>
      <c r="B4" t="s">
        <v>285</v>
      </c>
      <c r="C4" t="s">
        <v>283</v>
      </c>
      <c r="E4" t="s">
        <v>794</v>
      </c>
    </row>
    <row r="5" spans="1:7">
      <c r="A5">
        <v>303841</v>
      </c>
      <c r="B5" t="s">
        <v>286</v>
      </c>
      <c r="C5" t="s">
        <v>283</v>
      </c>
      <c r="E5" t="s">
        <v>795</v>
      </c>
    </row>
    <row r="6" spans="1:7">
      <c r="A6">
        <v>303847</v>
      </c>
      <c r="B6" t="s">
        <v>287</v>
      </c>
      <c r="C6" t="s">
        <v>283</v>
      </c>
      <c r="E6" t="s">
        <v>796</v>
      </c>
      <c r="F6" t="s">
        <v>813</v>
      </c>
    </row>
    <row r="7" spans="1:7">
      <c r="A7">
        <v>303829</v>
      </c>
      <c r="B7" t="s">
        <v>288</v>
      </c>
      <c r="C7" t="s">
        <v>289</v>
      </c>
      <c r="E7" t="s">
        <v>799</v>
      </c>
    </row>
    <row r="8" spans="1:7">
      <c r="A8">
        <v>303830</v>
      </c>
      <c r="B8" t="s">
        <v>290</v>
      </c>
      <c r="C8" t="s">
        <v>289</v>
      </c>
      <c r="E8" t="s">
        <v>797</v>
      </c>
    </row>
    <row r="9" spans="1:7">
      <c r="A9">
        <v>303834</v>
      </c>
      <c r="B9" t="s">
        <v>291</v>
      </c>
      <c r="C9" t="s">
        <v>289</v>
      </c>
      <c r="E9" t="s">
        <v>800</v>
      </c>
    </row>
    <row r="10" spans="1:7">
      <c r="A10">
        <v>500241</v>
      </c>
      <c r="B10" t="s">
        <v>292</v>
      </c>
      <c r="C10" t="s">
        <v>289</v>
      </c>
      <c r="E10" t="s">
        <v>802</v>
      </c>
      <c r="F10" t="s">
        <v>830</v>
      </c>
    </row>
    <row r="11" spans="1:7">
      <c r="A11">
        <v>314305</v>
      </c>
      <c r="B11" t="s">
        <v>293</v>
      </c>
      <c r="C11" t="s">
        <v>289</v>
      </c>
      <c r="E11" t="s">
        <v>804</v>
      </c>
      <c r="F11" t="s">
        <v>831</v>
      </c>
    </row>
    <row r="12" spans="1:7">
      <c r="A12">
        <v>303828</v>
      </c>
      <c r="B12" t="s">
        <v>294</v>
      </c>
      <c r="C12" t="s">
        <v>295</v>
      </c>
      <c r="E12" t="s">
        <v>791</v>
      </c>
      <c r="F12" t="s">
        <v>832</v>
      </c>
    </row>
    <row r="13" spans="1:7">
      <c r="A13">
        <v>303831</v>
      </c>
      <c r="B13" t="s">
        <v>296</v>
      </c>
      <c r="C13" t="s">
        <v>295</v>
      </c>
      <c r="E13" t="s">
        <v>801</v>
      </c>
    </row>
    <row r="14" spans="1:7">
      <c r="A14">
        <v>303832</v>
      </c>
      <c r="B14" t="s">
        <v>297</v>
      </c>
      <c r="C14" t="s">
        <v>295</v>
      </c>
      <c r="E14" t="s">
        <v>803</v>
      </c>
      <c r="F14" t="s">
        <v>835</v>
      </c>
    </row>
    <row r="15" spans="1:7">
      <c r="A15">
        <v>303833</v>
      </c>
      <c r="B15" t="s">
        <v>298</v>
      </c>
      <c r="C15" t="s">
        <v>295</v>
      </c>
      <c r="E15" t="s">
        <v>805</v>
      </c>
      <c r="F15" t="s">
        <v>836</v>
      </c>
    </row>
    <row r="16" spans="1:7">
      <c r="A16">
        <v>303835</v>
      </c>
      <c r="B16" t="s">
        <v>299</v>
      </c>
      <c r="C16" t="s">
        <v>295</v>
      </c>
      <c r="E16" t="s">
        <v>806</v>
      </c>
      <c r="F16" t="s">
        <v>837</v>
      </c>
    </row>
    <row r="17" spans="1:6">
      <c r="A17">
        <v>314302</v>
      </c>
      <c r="B17" t="s">
        <v>300</v>
      </c>
      <c r="C17" t="s">
        <v>295</v>
      </c>
      <c r="E17" t="s">
        <v>798</v>
      </c>
    </row>
    <row r="18" spans="1:6">
      <c r="A18">
        <v>314314</v>
      </c>
      <c r="B18" t="s">
        <v>301</v>
      </c>
      <c r="C18" t="s">
        <v>295</v>
      </c>
      <c r="E18" t="s">
        <v>787</v>
      </c>
    </row>
    <row r="19" spans="1:6">
      <c r="A19">
        <v>303837</v>
      </c>
      <c r="B19" t="s">
        <v>302</v>
      </c>
      <c r="C19" t="s">
        <v>303</v>
      </c>
      <c r="E19" t="s">
        <v>788</v>
      </c>
      <c r="F19" s="6">
        <v>44562</v>
      </c>
    </row>
    <row r="20" spans="1:6">
      <c r="A20">
        <v>303838</v>
      </c>
      <c r="B20" t="s">
        <v>304</v>
      </c>
      <c r="C20" t="s">
        <v>305</v>
      </c>
      <c r="E20" t="s">
        <v>789</v>
      </c>
      <c r="F20" s="6">
        <v>45290</v>
      </c>
    </row>
    <row r="21" spans="1:6">
      <c r="A21">
        <v>303844</v>
      </c>
      <c r="B21" t="s">
        <v>306</v>
      </c>
      <c r="C21" t="s">
        <v>305</v>
      </c>
      <c r="E21" t="s">
        <v>790</v>
      </c>
    </row>
    <row r="22" spans="1:6">
      <c r="A22">
        <v>303854</v>
      </c>
      <c r="B22" t="s">
        <v>307</v>
      </c>
      <c r="C22" t="s">
        <v>305</v>
      </c>
      <c r="E22" t="s">
        <v>785</v>
      </c>
    </row>
    <row r="23" spans="1:6">
      <c r="A23">
        <v>303855</v>
      </c>
      <c r="B23" t="s">
        <v>308</v>
      </c>
      <c r="C23" t="s">
        <v>305</v>
      </c>
      <c r="E23" t="s">
        <v>783</v>
      </c>
    </row>
    <row r="24" spans="1:6">
      <c r="A24">
        <v>314312</v>
      </c>
      <c r="B24" t="s">
        <v>309</v>
      </c>
      <c r="C24" t="s">
        <v>305</v>
      </c>
      <c r="E24" t="s">
        <v>784</v>
      </c>
    </row>
    <row r="25" spans="1:6">
      <c r="A25">
        <v>314313</v>
      </c>
      <c r="B25" t="s">
        <v>310</v>
      </c>
      <c r="C25" t="s">
        <v>305</v>
      </c>
      <c r="E25" t="s">
        <v>786</v>
      </c>
    </row>
    <row r="26" spans="1:6">
      <c r="A26">
        <v>314322</v>
      </c>
      <c r="B26" t="s">
        <v>311</v>
      </c>
      <c r="C26" t="s">
        <v>305</v>
      </c>
    </row>
    <row r="27" spans="1:6">
      <c r="A27">
        <v>303827</v>
      </c>
      <c r="B27" t="s">
        <v>312</v>
      </c>
      <c r="C27" t="s">
        <v>313</v>
      </c>
    </row>
    <row r="28" spans="1:6">
      <c r="A28">
        <v>303839</v>
      </c>
      <c r="B28" t="s">
        <v>314</v>
      </c>
      <c r="C28" t="s">
        <v>313</v>
      </c>
      <c r="E28">
        <v>0.1</v>
      </c>
    </row>
    <row r="29" spans="1:6">
      <c r="A29">
        <v>303840</v>
      </c>
      <c r="B29" t="s">
        <v>315</v>
      </c>
      <c r="C29" t="s">
        <v>313</v>
      </c>
      <c r="E29">
        <v>0.08</v>
      </c>
    </row>
    <row r="30" spans="1:6">
      <c r="A30">
        <v>314311</v>
      </c>
      <c r="B30" t="s">
        <v>316</v>
      </c>
      <c r="C30" t="s">
        <v>313</v>
      </c>
      <c r="E30">
        <v>7.0000000000000007E-2</v>
      </c>
    </row>
    <row r="31" spans="1:6">
      <c r="A31">
        <v>314321</v>
      </c>
      <c r="B31" t="s">
        <v>317</v>
      </c>
      <c r="C31" t="s">
        <v>313</v>
      </c>
      <c r="E31">
        <v>0.08</v>
      </c>
    </row>
    <row r="32" spans="1:6">
      <c r="A32">
        <v>303852</v>
      </c>
      <c r="B32" t="s">
        <v>318</v>
      </c>
      <c r="C32" t="s">
        <v>319</v>
      </c>
      <c r="E32">
        <v>0.05</v>
      </c>
    </row>
    <row r="33" spans="1:5">
      <c r="A33">
        <v>314315</v>
      </c>
      <c r="B33" t="s">
        <v>320</v>
      </c>
      <c r="C33" t="s">
        <v>319</v>
      </c>
      <c r="E33">
        <v>0.05</v>
      </c>
    </row>
    <row r="34" spans="1:5">
      <c r="A34">
        <v>303842</v>
      </c>
      <c r="B34" t="s">
        <v>321</v>
      </c>
      <c r="C34" t="s">
        <v>322</v>
      </c>
      <c r="E34">
        <v>0.1</v>
      </c>
    </row>
    <row r="35" spans="1:5">
      <c r="A35">
        <v>303845</v>
      </c>
      <c r="B35" t="s">
        <v>323</v>
      </c>
      <c r="C35" t="s">
        <v>322</v>
      </c>
      <c r="E35">
        <v>7.0000000000000007E-2</v>
      </c>
    </row>
    <row r="36" spans="1:5">
      <c r="A36">
        <v>303846</v>
      </c>
      <c r="B36" t="s">
        <v>324</v>
      </c>
      <c r="C36" t="s">
        <v>322</v>
      </c>
      <c r="E36">
        <v>0.05</v>
      </c>
    </row>
    <row r="37" spans="1:5">
      <c r="A37">
        <v>314325</v>
      </c>
      <c r="B37" t="s">
        <v>325</v>
      </c>
      <c r="C37" t="s">
        <v>322</v>
      </c>
      <c r="E37">
        <v>0.05</v>
      </c>
    </row>
    <row r="38" spans="1:5">
      <c r="A38">
        <v>303849</v>
      </c>
      <c r="B38" t="s">
        <v>326</v>
      </c>
      <c r="C38" t="s">
        <v>327</v>
      </c>
      <c r="E38">
        <v>0.05</v>
      </c>
    </row>
    <row r="39" spans="1:5">
      <c r="A39">
        <v>303861</v>
      </c>
      <c r="B39" t="s">
        <v>328</v>
      </c>
      <c r="C39" t="s">
        <v>327</v>
      </c>
      <c r="E39">
        <v>0.05</v>
      </c>
    </row>
    <row r="40" spans="1:5">
      <c r="A40">
        <v>303862</v>
      </c>
      <c r="B40" t="s">
        <v>329</v>
      </c>
      <c r="C40" t="s">
        <v>327</v>
      </c>
      <c r="E40">
        <v>0.05</v>
      </c>
    </row>
    <row r="41" spans="1:5">
      <c r="A41">
        <v>303863</v>
      </c>
      <c r="B41" t="s">
        <v>330</v>
      </c>
      <c r="C41" t="s">
        <v>327</v>
      </c>
      <c r="E41">
        <v>0.05</v>
      </c>
    </row>
    <row r="42" spans="1:5">
      <c r="A42">
        <v>314307</v>
      </c>
      <c r="B42" t="s">
        <v>331</v>
      </c>
      <c r="C42" t="s">
        <v>327</v>
      </c>
      <c r="E42">
        <v>0.05</v>
      </c>
    </row>
    <row r="43" spans="1:5">
      <c r="A43">
        <v>314320</v>
      </c>
      <c r="B43" t="s">
        <v>332</v>
      </c>
      <c r="C43" t="s">
        <v>327</v>
      </c>
      <c r="E43">
        <v>0.05</v>
      </c>
    </row>
    <row r="44" spans="1:5">
      <c r="A44">
        <v>302764</v>
      </c>
      <c r="B44" t="s">
        <v>333</v>
      </c>
      <c r="C44" t="s">
        <v>327</v>
      </c>
    </row>
    <row r="45" spans="1:5">
      <c r="A45">
        <v>303851</v>
      </c>
      <c r="B45" t="s">
        <v>334</v>
      </c>
      <c r="C45" t="s">
        <v>335</v>
      </c>
    </row>
    <row r="46" spans="1:5">
      <c r="A46">
        <v>314310</v>
      </c>
      <c r="B46" t="s">
        <v>336</v>
      </c>
      <c r="C46" t="s">
        <v>335</v>
      </c>
    </row>
    <row r="47" spans="1:5">
      <c r="A47">
        <v>303836</v>
      </c>
      <c r="B47" t="s">
        <v>337</v>
      </c>
      <c r="C47" t="s">
        <v>338</v>
      </c>
    </row>
    <row r="48" spans="1:5">
      <c r="A48">
        <v>303850</v>
      </c>
      <c r="B48" t="s">
        <v>339</v>
      </c>
      <c r="C48" t="s">
        <v>338</v>
      </c>
    </row>
    <row r="49" spans="1:3">
      <c r="A49">
        <v>303856</v>
      </c>
      <c r="B49" t="s">
        <v>340</v>
      </c>
      <c r="C49" t="s">
        <v>338</v>
      </c>
    </row>
    <row r="50" spans="1:3">
      <c r="A50">
        <v>303857</v>
      </c>
      <c r="B50" t="s">
        <v>341</v>
      </c>
      <c r="C50" t="s">
        <v>338</v>
      </c>
    </row>
    <row r="51" spans="1:3">
      <c r="A51">
        <v>303858</v>
      </c>
      <c r="B51" t="s">
        <v>342</v>
      </c>
      <c r="C51" t="s">
        <v>338</v>
      </c>
    </row>
    <row r="52" spans="1:3">
      <c r="A52">
        <v>314301</v>
      </c>
      <c r="B52" t="s">
        <v>343</v>
      </c>
      <c r="C52" t="s">
        <v>338</v>
      </c>
    </row>
    <row r="53" spans="1:3">
      <c r="A53">
        <v>303866</v>
      </c>
      <c r="B53" t="s">
        <v>344</v>
      </c>
      <c r="C53" t="s">
        <v>345</v>
      </c>
    </row>
    <row r="54" spans="1:3">
      <c r="A54">
        <v>303867</v>
      </c>
      <c r="B54" t="s">
        <v>346</v>
      </c>
      <c r="C54" t="s">
        <v>345</v>
      </c>
    </row>
    <row r="55" spans="1:3">
      <c r="A55">
        <v>303868</v>
      </c>
      <c r="B55" t="s">
        <v>347</v>
      </c>
      <c r="C55" t="s">
        <v>345</v>
      </c>
    </row>
    <row r="56" spans="1:3">
      <c r="A56">
        <v>314309</v>
      </c>
      <c r="B56" t="s">
        <v>348</v>
      </c>
      <c r="C56" t="s">
        <v>345</v>
      </c>
    </row>
    <row r="57" spans="1:3">
      <c r="A57">
        <v>314319</v>
      </c>
      <c r="B57" t="s">
        <v>349</v>
      </c>
      <c r="C57" t="s">
        <v>345</v>
      </c>
    </row>
    <row r="58" spans="1:3">
      <c r="A58">
        <v>501386</v>
      </c>
      <c r="B58" t="s">
        <v>350</v>
      </c>
      <c r="C58" t="s">
        <v>351</v>
      </c>
    </row>
    <row r="59" spans="1:3">
      <c r="A59">
        <v>303843</v>
      </c>
      <c r="B59" t="s">
        <v>352</v>
      </c>
      <c r="C59" t="s">
        <v>353</v>
      </c>
    </row>
    <row r="60" spans="1:3">
      <c r="A60">
        <v>303848</v>
      </c>
      <c r="B60" t="s">
        <v>354</v>
      </c>
      <c r="C60" t="s">
        <v>353</v>
      </c>
    </row>
    <row r="61" spans="1:3">
      <c r="A61">
        <v>303864</v>
      </c>
      <c r="B61" t="s">
        <v>355</v>
      </c>
      <c r="C61" t="s">
        <v>353</v>
      </c>
    </row>
    <row r="62" spans="1:3">
      <c r="A62">
        <v>303865</v>
      </c>
      <c r="B62" t="s">
        <v>356</v>
      </c>
      <c r="C62" t="s">
        <v>353</v>
      </c>
    </row>
    <row r="63" spans="1:3">
      <c r="A63">
        <v>314316</v>
      </c>
      <c r="B63" t="s">
        <v>357</v>
      </c>
      <c r="C63" t="s">
        <v>353</v>
      </c>
    </row>
    <row r="64" spans="1:3">
      <c r="A64">
        <v>303870</v>
      </c>
      <c r="B64" t="s">
        <v>358</v>
      </c>
      <c r="C64" t="s">
        <v>359</v>
      </c>
    </row>
    <row r="65" spans="1:3">
      <c r="A65">
        <v>303871</v>
      </c>
      <c r="B65" t="s">
        <v>360</v>
      </c>
      <c r="C65" t="s">
        <v>359</v>
      </c>
    </row>
    <row r="66" spans="1:3">
      <c r="A66">
        <v>314308</v>
      </c>
      <c r="B66" t="s">
        <v>361</v>
      </c>
      <c r="C66" t="s">
        <v>359</v>
      </c>
    </row>
    <row r="67" spans="1:3">
      <c r="A67">
        <v>303853</v>
      </c>
      <c r="B67" t="s">
        <v>362</v>
      </c>
      <c r="C67" t="s">
        <v>363</v>
      </c>
    </row>
    <row r="68" spans="1:3">
      <c r="A68">
        <v>303860</v>
      </c>
      <c r="B68" t="s">
        <v>364</v>
      </c>
      <c r="C68" t="s">
        <v>363</v>
      </c>
    </row>
    <row r="69" spans="1:3">
      <c r="A69">
        <v>303872</v>
      </c>
      <c r="B69" t="s">
        <v>365</v>
      </c>
      <c r="C69" t="s">
        <v>363</v>
      </c>
    </row>
    <row r="70" spans="1:3">
      <c r="A70">
        <v>303873</v>
      </c>
      <c r="B70" t="s">
        <v>366</v>
      </c>
      <c r="C70" t="s">
        <v>363</v>
      </c>
    </row>
    <row r="71" spans="1:3">
      <c r="A71">
        <v>314317</v>
      </c>
      <c r="B71" t="s">
        <v>367</v>
      </c>
      <c r="C71" t="s">
        <v>363</v>
      </c>
    </row>
    <row r="72" spans="1:3">
      <c r="A72">
        <v>314318</v>
      </c>
      <c r="B72" t="s">
        <v>368</v>
      </c>
      <c r="C72" t="s">
        <v>363</v>
      </c>
    </row>
    <row r="73" spans="1:3">
      <c r="A73">
        <v>314323</v>
      </c>
      <c r="B73" t="s">
        <v>369</v>
      </c>
      <c r="C73" t="s">
        <v>363</v>
      </c>
    </row>
    <row r="74" spans="1:3">
      <c r="A74">
        <v>314324</v>
      </c>
      <c r="B74" t="s">
        <v>370</v>
      </c>
      <c r="C74" t="s">
        <v>363</v>
      </c>
    </row>
    <row r="75" spans="1:3">
      <c r="A75">
        <v>303859</v>
      </c>
      <c r="B75" t="s">
        <v>371</v>
      </c>
      <c r="C75" t="s">
        <v>372</v>
      </c>
    </row>
    <row r="76" spans="1:3">
      <c r="A76">
        <v>303874</v>
      </c>
      <c r="B76" t="s">
        <v>373</v>
      </c>
      <c r="C76" t="s">
        <v>372</v>
      </c>
    </row>
    <row r="77" spans="1:3">
      <c r="A77">
        <v>303875</v>
      </c>
      <c r="B77" t="s">
        <v>374</v>
      </c>
      <c r="C77" t="s">
        <v>372</v>
      </c>
    </row>
    <row r="78" spans="1:3">
      <c r="A78">
        <v>314304</v>
      </c>
      <c r="B78" t="s">
        <v>375</v>
      </c>
      <c r="C78" t="s">
        <v>372</v>
      </c>
    </row>
    <row r="79" spans="1:3">
      <c r="A79">
        <v>314306</v>
      </c>
      <c r="B79" t="s">
        <v>376</v>
      </c>
      <c r="C79" t="s">
        <v>372</v>
      </c>
    </row>
    <row r="80" spans="1:3">
      <c r="A80">
        <v>314326</v>
      </c>
      <c r="B80" t="s">
        <v>377</v>
      </c>
      <c r="C80" t="s">
        <v>372</v>
      </c>
    </row>
    <row r="81" spans="1:3">
      <c r="A81">
        <v>501384</v>
      </c>
      <c r="B81" t="s">
        <v>378</v>
      </c>
      <c r="C81" t="s">
        <v>372</v>
      </c>
    </row>
    <row r="82" spans="1:3">
      <c r="A82">
        <v>125509</v>
      </c>
      <c r="B82" t="s">
        <v>379</v>
      </c>
      <c r="C82" t="s">
        <v>283</v>
      </c>
    </row>
    <row r="83" spans="1:3">
      <c r="A83">
        <v>125510</v>
      </c>
      <c r="B83" t="s">
        <v>380</v>
      </c>
      <c r="C83" t="s">
        <v>283</v>
      </c>
    </row>
    <row r="84" spans="1:3">
      <c r="A84">
        <v>125511</v>
      </c>
      <c r="B84" t="s">
        <v>381</v>
      </c>
      <c r="C84" t="s">
        <v>283</v>
      </c>
    </row>
    <row r="85" spans="1:3">
      <c r="A85">
        <v>125512</v>
      </c>
      <c r="B85" t="s">
        <v>382</v>
      </c>
      <c r="C85" t="s">
        <v>283</v>
      </c>
    </row>
    <row r="86" spans="1:3">
      <c r="A86">
        <v>125513</v>
      </c>
      <c r="B86" t="s">
        <v>383</v>
      </c>
      <c r="C86" t="s">
        <v>283</v>
      </c>
    </row>
    <row r="87" spans="1:3">
      <c r="A87">
        <v>125514</v>
      </c>
      <c r="B87" t="s">
        <v>384</v>
      </c>
      <c r="C87" t="s">
        <v>283</v>
      </c>
    </row>
    <row r="88" spans="1:3">
      <c r="A88">
        <v>125515</v>
      </c>
      <c r="B88" t="s">
        <v>385</v>
      </c>
      <c r="C88" t="s">
        <v>283</v>
      </c>
    </row>
    <row r="89" spans="1:3">
      <c r="A89">
        <v>125516</v>
      </c>
      <c r="B89" t="s">
        <v>386</v>
      </c>
      <c r="C89" t="s">
        <v>283</v>
      </c>
    </row>
    <row r="90" spans="1:3">
      <c r="A90">
        <v>125517</v>
      </c>
      <c r="B90" t="s">
        <v>387</v>
      </c>
      <c r="C90" t="s">
        <v>283</v>
      </c>
    </row>
    <row r="91" spans="1:3">
      <c r="A91">
        <v>125518</v>
      </c>
      <c r="B91" t="s">
        <v>388</v>
      </c>
      <c r="C91" t="s">
        <v>283</v>
      </c>
    </row>
    <row r="92" spans="1:3">
      <c r="A92">
        <v>125519</v>
      </c>
      <c r="B92" t="s">
        <v>389</v>
      </c>
      <c r="C92" t="s">
        <v>283</v>
      </c>
    </row>
    <row r="93" spans="1:3">
      <c r="A93">
        <v>125520</v>
      </c>
      <c r="B93" t="s">
        <v>390</v>
      </c>
      <c r="C93" t="s">
        <v>283</v>
      </c>
    </row>
    <row r="94" spans="1:3">
      <c r="A94">
        <v>125521</v>
      </c>
      <c r="B94" t="s">
        <v>391</v>
      </c>
      <c r="C94" t="s">
        <v>283</v>
      </c>
    </row>
    <row r="95" spans="1:3">
      <c r="A95">
        <v>125522</v>
      </c>
      <c r="B95" t="s">
        <v>392</v>
      </c>
      <c r="C95" t="s">
        <v>283</v>
      </c>
    </row>
    <row r="96" spans="1:3">
      <c r="A96">
        <v>125523</v>
      </c>
      <c r="B96" t="s">
        <v>393</v>
      </c>
      <c r="C96" t="s">
        <v>283</v>
      </c>
    </row>
    <row r="97" spans="1:3">
      <c r="A97">
        <v>125524</v>
      </c>
      <c r="B97" t="s">
        <v>394</v>
      </c>
      <c r="C97" t="s">
        <v>283</v>
      </c>
    </row>
    <row r="98" spans="1:3">
      <c r="A98">
        <v>125525</v>
      </c>
      <c r="B98" t="s">
        <v>395</v>
      </c>
      <c r="C98" t="s">
        <v>283</v>
      </c>
    </row>
    <row r="99" spans="1:3">
      <c r="A99">
        <v>125526</v>
      </c>
      <c r="B99" t="s">
        <v>396</v>
      </c>
      <c r="C99" t="s">
        <v>283</v>
      </c>
    </row>
    <row r="100" spans="1:3">
      <c r="A100">
        <v>125528</v>
      </c>
      <c r="B100" t="s">
        <v>397</v>
      </c>
      <c r="C100" t="s">
        <v>283</v>
      </c>
    </row>
    <row r="101" spans="1:3">
      <c r="A101">
        <v>125529</v>
      </c>
      <c r="B101" t="s">
        <v>398</v>
      </c>
      <c r="C101" t="s">
        <v>283</v>
      </c>
    </row>
    <row r="102" spans="1:3">
      <c r="A102">
        <v>125530</v>
      </c>
      <c r="B102" t="s">
        <v>399</v>
      </c>
      <c r="C102" t="s">
        <v>283</v>
      </c>
    </row>
    <row r="103" spans="1:3">
      <c r="A103">
        <v>125531</v>
      </c>
      <c r="B103" t="s">
        <v>400</v>
      </c>
      <c r="C103" t="s">
        <v>283</v>
      </c>
    </row>
    <row r="104" spans="1:3">
      <c r="A104">
        <v>125532</v>
      </c>
      <c r="B104" t="s">
        <v>401</v>
      </c>
      <c r="C104" t="s">
        <v>283</v>
      </c>
    </row>
    <row r="105" spans="1:3">
      <c r="A105">
        <v>125533</v>
      </c>
      <c r="B105" t="s">
        <v>402</v>
      </c>
      <c r="C105" t="s">
        <v>283</v>
      </c>
    </row>
    <row r="106" spans="1:3">
      <c r="A106">
        <v>125534</v>
      </c>
      <c r="B106" t="s">
        <v>403</v>
      </c>
      <c r="C106" t="s">
        <v>283</v>
      </c>
    </row>
    <row r="107" spans="1:3">
      <c r="A107">
        <v>125535</v>
      </c>
      <c r="B107" t="s">
        <v>404</v>
      </c>
      <c r="C107" t="s">
        <v>283</v>
      </c>
    </row>
    <row r="108" spans="1:3">
      <c r="A108">
        <v>125536</v>
      </c>
      <c r="B108" t="s">
        <v>405</v>
      </c>
      <c r="C108" t="s">
        <v>283</v>
      </c>
    </row>
    <row r="109" spans="1:3">
      <c r="A109">
        <v>125537</v>
      </c>
      <c r="B109" t="s">
        <v>406</v>
      </c>
      <c r="C109" t="s">
        <v>283</v>
      </c>
    </row>
    <row r="110" spans="1:3">
      <c r="A110">
        <v>196501</v>
      </c>
      <c r="B110" t="s">
        <v>407</v>
      </c>
      <c r="C110" t="s">
        <v>283</v>
      </c>
    </row>
    <row r="111" spans="1:3">
      <c r="A111">
        <v>125538</v>
      </c>
      <c r="B111" t="s">
        <v>408</v>
      </c>
      <c r="C111" t="s">
        <v>289</v>
      </c>
    </row>
    <row r="112" spans="1:3">
      <c r="A112">
        <v>125539</v>
      </c>
      <c r="B112" t="s">
        <v>409</v>
      </c>
      <c r="C112" t="s">
        <v>289</v>
      </c>
    </row>
    <row r="113" spans="1:3">
      <c r="A113">
        <v>125540</v>
      </c>
      <c r="B113" t="s">
        <v>410</v>
      </c>
      <c r="C113" t="s">
        <v>289</v>
      </c>
    </row>
    <row r="114" spans="1:3">
      <c r="A114">
        <v>125541</v>
      </c>
      <c r="B114" t="s">
        <v>411</v>
      </c>
      <c r="C114" t="s">
        <v>289</v>
      </c>
    </row>
    <row r="115" spans="1:3">
      <c r="A115">
        <v>125542</v>
      </c>
      <c r="B115" t="s">
        <v>412</v>
      </c>
      <c r="C115" t="s">
        <v>289</v>
      </c>
    </row>
    <row r="116" spans="1:3">
      <c r="A116">
        <v>125543</v>
      </c>
      <c r="B116" t="s">
        <v>413</v>
      </c>
      <c r="C116" t="s">
        <v>289</v>
      </c>
    </row>
    <row r="117" spans="1:3">
      <c r="A117">
        <v>125544</v>
      </c>
      <c r="B117" t="s">
        <v>414</v>
      </c>
      <c r="C117" t="s">
        <v>289</v>
      </c>
    </row>
    <row r="118" spans="1:3">
      <c r="A118">
        <v>125545</v>
      </c>
      <c r="B118" t="s">
        <v>415</v>
      </c>
      <c r="C118" t="s">
        <v>289</v>
      </c>
    </row>
    <row r="119" spans="1:3">
      <c r="A119">
        <v>125546</v>
      </c>
      <c r="B119" t="s">
        <v>416</v>
      </c>
      <c r="C119" t="s">
        <v>289</v>
      </c>
    </row>
    <row r="120" spans="1:3">
      <c r="A120">
        <v>125547</v>
      </c>
      <c r="B120" t="s">
        <v>417</v>
      </c>
      <c r="C120" t="s">
        <v>289</v>
      </c>
    </row>
    <row r="121" spans="1:3">
      <c r="A121">
        <v>125548</v>
      </c>
      <c r="B121" t="s">
        <v>418</v>
      </c>
      <c r="C121" t="s">
        <v>289</v>
      </c>
    </row>
    <row r="122" spans="1:3">
      <c r="A122">
        <v>125549</v>
      </c>
      <c r="B122" t="s">
        <v>419</v>
      </c>
      <c r="C122" t="s">
        <v>289</v>
      </c>
    </row>
    <row r="123" spans="1:3">
      <c r="A123">
        <v>125550</v>
      </c>
      <c r="B123" t="s">
        <v>420</v>
      </c>
      <c r="C123" t="s">
        <v>289</v>
      </c>
    </row>
    <row r="124" spans="1:3">
      <c r="A124">
        <v>125551</v>
      </c>
      <c r="B124" t="s">
        <v>421</v>
      </c>
      <c r="C124" t="s">
        <v>289</v>
      </c>
    </row>
    <row r="125" spans="1:3">
      <c r="A125">
        <v>125552</v>
      </c>
      <c r="B125" t="s">
        <v>422</v>
      </c>
      <c r="C125" t="s">
        <v>289</v>
      </c>
    </row>
    <row r="126" spans="1:3">
      <c r="A126">
        <v>125553</v>
      </c>
      <c r="B126" t="s">
        <v>423</v>
      </c>
      <c r="C126" t="s">
        <v>289</v>
      </c>
    </row>
    <row r="127" spans="1:3">
      <c r="A127">
        <v>125554</v>
      </c>
      <c r="B127" t="s">
        <v>424</v>
      </c>
      <c r="C127" t="s">
        <v>289</v>
      </c>
    </row>
    <row r="128" spans="1:3">
      <c r="A128">
        <v>125555</v>
      </c>
      <c r="B128" t="s">
        <v>425</v>
      </c>
      <c r="C128" t="s">
        <v>289</v>
      </c>
    </row>
    <row r="129" spans="1:3">
      <c r="A129">
        <v>125556</v>
      </c>
      <c r="B129" t="s">
        <v>426</v>
      </c>
      <c r="C129" t="s">
        <v>289</v>
      </c>
    </row>
    <row r="130" spans="1:3">
      <c r="A130">
        <v>125557</v>
      </c>
      <c r="B130" t="s">
        <v>427</v>
      </c>
      <c r="C130" t="s">
        <v>289</v>
      </c>
    </row>
    <row r="131" spans="1:3">
      <c r="A131">
        <v>125558</v>
      </c>
      <c r="B131" t="s">
        <v>428</v>
      </c>
      <c r="C131" t="s">
        <v>289</v>
      </c>
    </row>
    <row r="132" spans="1:3">
      <c r="A132">
        <v>125559</v>
      </c>
      <c r="B132" t="s">
        <v>429</v>
      </c>
      <c r="C132" t="s">
        <v>289</v>
      </c>
    </row>
    <row r="133" spans="1:3">
      <c r="A133">
        <v>125560</v>
      </c>
      <c r="B133" t="s">
        <v>430</v>
      </c>
      <c r="C133" t="s">
        <v>289</v>
      </c>
    </row>
    <row r="134" spans="1:3">
      <c r="A134">
        <v>125562</v>
      </c>
      <c r="B134" t="s">
        <v>431</v>
      </c>
      <c r="C134" t="s">
        <v>289</v>
      </c>
    </row>
    <row r="135" spans="1:3">
      <c r="A135">
        <v>125563</v>
      </c>
      <c r="B135" t="s">
        <v>432</v>
      </c>
      <c r="C135" t="s">
        <v>289</v>
      </c>
    </row>
    <row r="136" spans="1:3">
      <c r="A136">
        <v>196502</v>
      </c>
      <c r="B136" t="s">
        <v>433</v>
      </c>
      <c r="C136" t="s">
        <v>289</v>
      </c>
    </row>
    <row r="137" spans="1:3">
      <c r="A137">
        <v>196521</v>
      </c>
      <c r="B137" t="s">
        <v>434</v>
      </c>
      <c r="C137" t="s">
        <v>289</v>
      </c>
    </row>
    <row r="138" spans="1:3">
      <c r="A138">
        <v>125564</v>
      </c>
      <c r="B138" t="s">
        <v>435</v>
      </c>
      <c r="C138" t="s">
        <v>295</v>
      </c>
    </row>
    <row r="139" spans="1:3">
      <c r="A139">
        <v>125565</v>
      </c>
      <c r="B139" t="s">
        <v>436</v>
      </c>
      <c r="C139" t="s">
        <v>295</v>
      </c>
    </row>
    <row r="140" spans="1:3">
      <c r="A140">
        <v>125566</v>
      </c>
      <c r="B140" t="s">
        <v>437</v>
      </c>
      <c r="C140" t="s">
        <v>295</v>
      </c>
    </row>
    <row r="141" spans="1:3">
      <c r="A141">
        <v>125567</v>
      </c>
      <c r="B141" t="s">
        <v>438</v>
      </c>
      <c r="C141" t="s">
        <v>295</v>
      </c>
    </row>
    <row r="142" spans="1:3">
      <c r="A142">
        <v>125568</v>
      </c>
      <c r="B142" t="s">
        <v>439</v>
      </c>
      <c r="C142" t="s">
        <v>295</v>
      </c>
    </row>
    <row r="143" spans="1:3">
      <c r="A143">
        <v>125569</v>
      </c>
      <c r="B143" t="s">
        <v>440</v>
      </c>
      <c r="C143" t="s">
        <v>295</v>
      </c>
    </row>
    <row r="144" spans="1:3">
      <c r="A144">
        <v>125570</v>
      </c>
      <c r="B144" t="s">
        <v>441</v>
      </c>
      <c r="C144" t="s">
        <v>295</v>
      </c>
    </row>
    <row r="145" spans="1:3">
      <c r="A145">
        <v>125571</v>
      </c>
      <c r="B145" t="s">
        <v>389</v>
      </c>
      <c r="C145" t="s">
        <v>295</v>
      </c>
    </row>
    <row r="146" spans="1:3">
      <c r="A146">
        <v>125572</v>
      </c>
      <c r="B146" t="s">
        <v>442</v>
      </c>
      <c r="C146" t="s">
        <v>295</v>
      </c>
    </row>
    <row r="147" spans="1:3">
      <c r="A147">
        <v>125573</v>
      </c>
      <c r="B147" t="s">
        <v>443</v>
      </c>
      <c r="C147" t="s">
        <v>295</v>
      </c>
    </row>
    <row r="148" spans="1:3">
      <c r="A148">
        <v>125574</v>
      </c>
      <c r="B148" t="s">
        <v>444</v>
      </c>
      <c r="C148" t="s">
        <v>295</v>
      </c>
    </row>
    <row r="149" spans="1:3">
      <c r="A149">
        <v>125575</v>
      </c>
      <c r="B149" t="s">
        <v>445</v>
      </c>
      <c r="C149" t="s">
        <v>295</v>
      </c>
    </row>
    <row r="150" spans="1:3">
      <c r="A150">
        <v>125576</v>
      </c>
      <c r="B150" t="s">
        <v>446</v>
      </c>
      <c r="C150" t="s">
        <v>295</v>
      </c>
    </row>
    <row r="151" spans="1:3">
      <c r="A151">
        <v>125577</v>
      </c>
      <c r="B151" t="s">
        <v>447</v>
      </c>
      <c r="C151" t="s">
        <v>295</v>
      </c>
    </row>
    <row r="152" spans="1:3">
      <c r="A152">
        <v>125578</v>
      </c>
      <c r="B152" t="s">
        <v>448</v>
      </c>
      <c r="C152" t="s">
        <v>295</v>
      </c>
    </row>
    <row r="153" spans="1:3">
      <c r="A153">
        <v>125579</v>
      </c>
      <c r="B153" t="s">
        <v>449</v>
      </c>
      <c r="C153" t="s">
        <v>295</v>
      </c>
    </row>
    <row r="154" spans="1:3">
      <c r="A154">
        <v>125580</v>
      </c>
      <c r="B154" t="s">
        <v>450</v>
      </c>
      <c r="C154" t="s">
        <v>295</v>
      </c>
    </row>
    <row r="155" spans="1:3">
      <c r="A155">
        <v>125581</v>
      </c>
      <c r="B155" t="s">
        <v>451</v>
      </c>
      <c r="C155" t="s">
        <v>295</v>
      </c>
    </row>
    <row r="156" spans="1:3">
      <c r="A156">
        <v>125582</v>
      </c>
      <c r="B156" t="s">
        <v>452</v>
      </c>
      <c r="C156" t="s">
        <v>295</v>
      </c>
    </row>
    <row r="157" spans="1:3">
      <c r="A157">
        <v>125583</v>
      </c>
      <c r="B157" t="s">
        <v>453</v>
      </c>
      <c r="C157" t="s">
        <v>295</v>
      </c>
    </row>
    <row r="158" spans="1:3">
      <c r="A158">
        <v>125584</v>
      </c>
      <c r="B158" t="s">
        <v>454</v>
      </c>
      <c r="C158" t="s">
        <v>295</v>
      </c>
    </row>
    <row r="159" spans="1:3">
      <c r="A159">
        <v>125585</v>
      </c>
      <c r="B159" t="s">
        <v>455</v>
      </c>
      <c r="C159" t="s">
        <v>295</v>
      </c>
    </row>
    <row r="160" spans="1:3">
      <c r="A160">
        <v>125586</v>
      </c>
      <c r="B160" t="s">
        <v>456</v>
      </c>
      <c r="C160" t="s">
        <v>295</v>
      </c>
    </row>
    <row r="161" spans="1:3">
      <c r="A161">
        <v>125587</v>
      </c>
      <c r="B161" t="s">
        <v>457</v>
      </c>
      <c r="C161" t="s">
        <v>295</v>
      </c>
    </row>
    <row r="162" spans="1:3">
      <c r="A162">
        <v>125588</v>
      </c>
      <c r="B162" t="s">
        <v>458</v>
      </c>
      <c r="C162" t="s">
        <v>295</v>
      </c>
    </row>
    <row r="163" spans="1:3">
      <c r="A163">
        <v>125589</v>
      </c>
      <c r="B163" t="s">
        <v>459</v>
      </c>
      <c r="C163" t="s">
        <v>295</v>
      </c>
    </row>
    <row r="164" spans="1:3">
      <c r="A164">
        <v>125590</v>
      </c>
      <c r="B164" t="s">
        <v>460</v>
      </c>
      <c r="C164" t="s">
        <v>303</v>
      </c>
    </row>
    <row r="165" spans="1:3">
      <c r="A165">
        <v>125591</v>
      </c>
      <c r="B165" t="s">
        <v>461</v>
      </c>
      <c r="C165" t="s">
        <v>303</v>
      </c>
    </row>
    <row r="166" spans="1:3">
      <c r="A166">
        <v>125592</v>
      </c>
      <c r="B166" t="s">
        <v>462</v>
      </c>
      <c r="C166" t="s">
        <v>303</v>
      </c>
    </row>
    <row r="167" spans="1:3">
      <c r="A167">
        <v>125593</v>
      </c>
      <c r="B167" t="s">
        <v>463</v>
      </c>
      <c r="C167" t="s">
        <v>303</v>
      </c>
    </row>
    <row r="168" spans="1:3">
      <c r="A168">
        <v>125594</v>
      </c>
      <c r="B168" t="s">
        <v>464</v>
      </c>
      <c r="C168" t="s">
        <v>303</v>
      </c>
    </row>
    <row r="169" spans="1:3">
      <c r="A169">
        <v>125595</v>
      </c>
      <c r="B169" t="s">
        <v>465</v>
      </c>
      <c r="C169" t="s">
        <v>303</v>
      </c>
    </row>
    <row r="170" spans="1:3">
      <c r="A170">
        <v>125596</v>
      </c>
      <c r="B170" t="s">
        <v>466</v>
      </c>
      <c r="C170" t="s">
        <v>303</v>
      </c>
    </row>
    <row r="171" spans="1:3">
      <c r="A171">
        <v>125597</v>
      </c>
      <c r="B171" t="s">
        <v>467</v>
      </c>
      <c r="C171" t="s">
        <v>303</v>
      </c>
    </row>
    <row r="172" spans="1:3">
      <c r="A172">
        <v>125598</v>
      </c>
      <c r="B172" t="s">
        <v>468</v>
      </c>
      <c r="C172" t="s">
        <v>303</v>
      </c>
    </row>
    <row r="173" spans="1:3">
      <c r="A173">
        <v>125599</v>
      </c>
      <c r="B173" t="s">
        <v>469</v>
      </c>
      <c r="C173" t="s">
        <v>303</v>
      </c>
    </row>
    <row r="174" spans="1:3">
      <c r="A174">
        <v>125600</v>
      </c>
      <c r="B174" t="s">
        <v>470</v>
      </c>
      <c r="C174" t="s">
        <v>303</v>
      </c>
    </row>
    <row r="175" spans="1:3">
      <c r="A175">
        <v>125601</v>
      </c>
      <c r="B175" t="s">
        <v>471</v>
      </c>
      <c r="C175" t="s">
        <v>303</v>
      </c>
    </row>
    <row r="176" spans="1:3">
      <c r="A176">
        <v>125602</v>
      </c>
      <c r="B176" t="s">
        <v>472</v>
      </c>
      <c r="C176" t="s">
        <v>303</v>
      </c>
    </row>
    <row r="177" spans="1:3">
      <c r="A177">
        <v>125603</v>
      </c>
      <c r="B177" t="s">
        <v>473</v>
      </c>
      <c r="C177" t="s">
        <v>303</v>
      </c>
    </row>
    <row r="178" spans="1:3">
      <c r="A178">
        <v>125604</v>
      </c>
      <c r="B178" t="s">
        <v>474</v>
      </c>
      <c r="C178" t="s">
        <v>303</v>
      </c>
    </row>
    <row r="179" spans="1:3">
      <c r="A179">
        <v>125605</v>
      </c>
      <c r="B179" t="s">
        <v>475</v>
      </c>
      <c r="C179" t="s">
        <v>303</v>
      </c>
    </row>
    <row r="180" spans="1:3">
      <c r="A180">
        <v>125606</v>
      </c>
      <c r="B180" t="s">
        <v>430</v>
      </c>
      <c r="C180" t="s">
        <v>303</v>
      </c>
    </row>
    <row r="181" spans="1:3">
      <c r="A181">
        <v>125607</v>
      </c>
      <c r="B181" t="s">
        <v>476</v>
      </c>
      <c r="C181" t="s">
        <v>303</v>
      </c>
    </row>
    <row r="182" spans="1:3">
      <c r="A182">
        <v>196503</v>
      </c>
      <c r="B182" t="s">
        <v>477</v>
      </c>
      <c r="C182" t="s">
        <v>303</v>
      </c>
    </row>
    <row r="183" spans="1:3">
      <c r="A183">
        <v>125608</v>
      </c>
      <c r="B183" t="s">
        <v>478</v>
      </c>
      <c r="C183" t="s">
        <v>305</v>
      </c>
    </row>
    <row r="184" spans="1:3">
      <c r="A184">
        <v>125609</v>
      </c>
      <c r="B184" t="s">
        <v>479</v>
      </c>
      <c r="C184" t="s">
        <v>305</v>
      </c>
    </row>
    <row r="185" spans="1:3">
      <c r="A185">
        <v>125610</v>
      </c>
      <c r="B185" t="s">
        <v>480</v>
      </c>
      <c r="C185" t="s">
        <v>305</v>
      </c>
    </row>
    <row r="186" spans="1:3">
      <c r="A186">
        <v>125611</v>
      </c>
      <c r="B186" t="s">
        <v>481</v>
      </c>
      <c r="C186" t="s">
        <v>305</v>
      </c>
    </row>
    <row r="187" spans="1:3">
      <c r="A187">
        <v>125612</v>
      </c>
      <c r="B187" t="s">
        <v>482</v>
      </c>
      <c r="C187" t="s">
        <v>305</v>
      </c>
    </row>
    <row r="188" spans="1:3">
      <c r="A188">
        <v>125613</v>
      </c>
      <c r="B188" t="s">
        <v>483</v>
      </c>
      <c r="C188" t="s">
        <v>305</v>
      </c>
    </row>
    <row r="189" spans="1:3">
      <c r="A189">
        <v>125614</v>
      </c>
      <c r="B189" t="s">
        <v>484</v>
      </c>
      <c r="C189" t="s">
        <v>305</v>
      </c>
    </row>
    <row r="190" spans="1:3">
      <c r="A190">
        <v>125615</v>
      </c>
      <c r="B190" t="s">
        <v>485</v>
      </c>
      <c r="C190" t="s">
        <v>305</v>
      </c>
    </row>
    <row r="191" spans="1:3">
      <c r="A191">
        <v>125616</v>
      </c>
      <c r="B191" t="s">
        <v>486</v>
      </c>
      <c r="C191" t="s">
        <v>305</v>
      </c>
    </row>
    <row r="192" spans="1:3">
      <c r="A192">
        <v>125617</v>
      </c>
      <c r="B192" t="s">
        <v>487</v>
      </c>
      <c r="C192" t="s">
        <v>305</v>
      </c>
    </row>
    <row r="193" spans="1:3">
      <c r="A193">
        <v>125618</v>
      </c>
      <c r="B193" t="s">
        <v>488</v>
      </c>
      <c r="C193" t="s">
        <v>305</v>
      </c>
    </row>
    <row r="194" spans="1:3">
      <c r="A194">
        <v>125619</v>
      </c>
      <c r="B194" t="s">
        <v>489</v>
      </c>
      <c r="C194" t="s">
        <v>305</v>
      </c>
    </row>
    <row r="195" spans="1:3">
      <c r="A195">
        <v>125620</v>
      </c>
      <c r="B195" t="s">
        <v>490</v>
      </c>
      <c r="C195" t="s">
        <v>305</v>
      </c>
    </row>
    <row r="196" spans="1:3">
      <c r="A196">
        <v>125621</v>
      </c>
      <c r="B196" t="s">
        <v>491</v>
      </c>
      <c r="C196" t="s">
        <v>305</v>
      </c>
    </row>
    <row r="197" spans="1:3">
      <c r="A197">
        <v>125622</v>
      </c>
      <c r="B197" t="s">
        <v>492</v>
      </c>
      <c r="C197" t="s">
        <v>305</v>
      </c>
    </row>
    <row r="198" spans="1:3">
      <c r="A198">
        <v>125623</v>
      </c>
      <c r="B198" t="s">
        <v>493</v>
      </c>
      <c r="C198" t="s">
        <v>305</v>
      </c>
    </row>
    <row r="199" spans="1:3">
      <c r="A199">
        <v>125624</v>
      </c>
      <c r="B199" t="s">
        <v>494</v>
      </c>
      <c r="C199" t="s">
        <v>305</v>
      </c>
    </row>
    <row r="200" spans="1:3">
      <c r="A200">
        <v>125625</v>
      </c>
      <c r="B200" t="s">
        <v>495</v>
      </c>
      <c r="C200" t="s">
        <v>305</v>
      </c>
    </row>
    <row r="201" spans="1:3">
      <c r="A201">
        <v>125626</v>
      </c>
      <c r="B201" t="s">
        <v>496</v>
      </c>
      <c r="C201" t="s">
        <v>305</v>
      </c>
    </row>
    <row r="202" spans="1:3">
      <c r="A202">
        <v>125627</v>
      </c>
      <c r="B202" t="s">
        <v>497</v>
      </c>
      <c r="C202" t="s">
        <v>305</v>
      </c>
    </row>
    <row r="203" spans="1:3">
      <c r="A203">
        <v>125628</v>
      </c>
      <c r="B203" t="s">
        <v>498</v>
      </c>
      <c r="C203" t="s">
        <v>305</v>
      </c>
    </row>
    <row r="204" spans="1:3">
      <c r="A204">
        <v>125629</v>
      </c>
      <c r="B204" t="s">
        <v>499</v>
      </c>
      <c r="C204" t="s">
        <v>305</v>
      </c>
    </row>
    <row r="205" spans="1:3">
      <c r="A205">
        <v>125630</v>
      </c>
      <c r="B205" t="s">
        <v>500</v>
      </c>
      <c r="C205" t="s">
        <v>305</v>
      </c>
    </row>
    <row r="206" spans="1:3">
      <c r="A206">
        <v>125631</v>
      </c>
      <c r="B206" t="s">
        <v>501</v>
      </c>
      <c r="C206" t="s">
        <v>305</v>
      </c>
    </row>
    <row r="207" spans="1:3">
      <c r="A207">
        <v>125632</v>
      </c>
      <c r="B207" t="s">
        <v>502</v>
      </c>
      <c r="C207" t="s">
        <v>305</v>
      </c>
    </row>
    <row r="208" spans="1:3">
      <c r="A208">
        <v>125633</v>
      </c>
      <c r="B208" t="s">
        <v>503</v>
      </c>
      <c r="C208" t="s">
        <v>305</v>
      </c>
    </row>
    <row r="209" spans="1:3">
      <c r="A209">
        <v>125634</v>
      </c>
      <c r="B209" t="s">
        <v>504</v>
      </c>
      <c r="C209" t="s">
        <v>305</v>
      </c>
    </row>
    <row r="210" spans="1:3">
      <c r="A210">
        <v>196519</v>
      </c>
      <c r="B210" t="s">
        <v>505</v>
      </c>
      <c r="C210" t="s">
        <v>305</v>
      </c>
    </row>
    <row r="211" spans="1:3">
      <c r="A211">
        <v>125635</v>
      </c>
      <c r="B211" t="s">
        <v>506</v>
      </c>
      <c r="C211" t="s">
        <v>507</v>
      </c>
    </row>
    <row r="212" spans="1:3">
      <c r="A212">
        <v>125636</v>
      </c>
      <c r="B212" t="s">
        <v>508</v>
      </c>
      <c r="C212" t="s">
        <v>507</v>
      </c>
    </row>
    <row r="213" spans="1:3">
      <c r="A213">
        <v>125637</v>
      </c>
      <c r="B213" t="s">
        <v>509</v>
      </c>
      <c r="C213" t="s">
        <v>507</v>
      </c>
    </row>
    <row r="214" spans="1:3">
      <c r="A214">
        <v>125638</v>
      </c>
      <c r="B214" t="s">
        <v>510</v>
      </c>
      <c r="C214" t="s">
        <v>507</v>
      </c>
    </row>
    <row r="215" spans="1:3">
      <c r="A215">
        <v>125639</v>
      </c>
      <c r="B215" t="s">
        <v>511</v>
      </c>
      <c r="C215" t="s">
        <v>507</v>
      </c>
    </row>
    <row r="216" spans="1:3">
      <c r="A216">
        <v>125640</v>
      </c>
      <c r="B216" t="s">
        <v>512</v>
      </c>
      <c r="C216" t="s">
        <v>507</v>
      </c>
    </row>
    <row r="217" spans="1:3">
      <c r="A217">
        <v>125641</v>
      </c>
      <c r="B217" t="s">
        <v>513</v>
      </c>
      <c r="C217" t="s">
        <v>507</v>
      </c>
    </row>
    <row r="218" spans="1:3">
      <c r="A218">
        <v>125642</v>
      </c>
      <c r="B218" t="s">
        <v>514</v>
      </c>
      <c r="C218" t="s">
        <v>507</v>
      </c>
    </row>
    <row r="219" spans="1:3">
      <c r="A219">
        <v>125643</v>
      </c>
      <c r="B219" t="s">
        <v>515</v>
      </c>
      <c r="C219" t="s">
        <v>507</v>
      </c>
    </row>
    <row r="220" spans="1:3">
      <c r="A220">
        <v>125644</v>
      </c>
      <c r="B220" t="s">
        <v>516</v>
      </c>
      <c r="C220" t="s">
        <v>507</v>
      </c>
    </row>
    <row r="221" spans="1:3">
      <c r="A221">
        <v>125645</v>
      </c>
      <c r="B221" t="s">
        <v>517</v>
      </c>
      <c r="C221" t="s">
        <v>507</v>
      </c>
    </row>
    <row r="222" spans="1:3">
      <c r="A222">
        <v>125646</v>
      </c>
      <c r="B222" t="s">
        <v>518</v>
      </c>
      <c r="C222" t="s">
        <v>507</v>
      </c>
    </row>
    <row r="223" spans="1:3">
      <c r="A223">
        <v>125647</v>
      </c>
      <c r="B223" t="s">
        <v>470</v>
      </c>
      <c r="C223" t="s">
        <v>507</v>
      </c>
    </row>
    <row r="224" spans="1:3">
      <c r="A224">
        <v>125648</v>
      </c>
      <c r="B224" t="s">
        <v>519</v>
      </c>
      <c r="C224" t="s">
        <v>507</v>
      </c>
    </row>
    <row r="225" spans="1:3">
      <c r="A225">
        <v>125649</v>
      </c>
      <c r="B225" t="s">
        <v>520</v>
      </c>
      <c r="C225" t="s">
        <v>507</v>
      </c>
    </row>
    <row r="226" spans="1:3">
      <c r="A226">
        <v>125650</v>
      </c>
      <c r="B226" t="s">
        <v>521</v>
      </c>
      <c r="C226" t="s">
        <v>507</v>
      </c>
    </row>
    <row r="227" spans="1:3">
      <c r="A227">
        <v>125651</v>
      </c>
      <c r="B227" t="s">
        <v>522</v>
      </c>
      <c r="C227" t="s">
        <v>507</v>
      </c>
    </row>
    <row r="228" spans="1:3">
      <c r="A228">
        <v>125652</v>
      </c>
      <c r="B228" t="s">
        <v>523</v>
      </c>
      <c r="C228" t="s">
        <v>507</v>
      </c>
    </row>
    <row r="229" spans="1:3">
      <c r="A229">
        <v>125653</v>
      </c>
      <c r="B229" t="s">
        <v>524</v>
      </c>
      <c r="C229" t="s">
        <v>507</v>
      </c>
    </row>
    <row r="230" spans="1:3">
      <c r="A230">
        <v>125654</v>
      </c>
      <c r="B230" t="s">
        <v>525</v>
      </c>
      <c r="C230" t="s">
        <v>507</v>
      </c>
    </row>
    <row r="231" spans="1:3">
      <c r="A231">
        <v>125655</v>
      </c>
      <c r="B231" t="s">
        <v>526</v>
      </c>
      <c r="C231" t="s">
        <v>507</v>
      </c>
    </row>
    <row r="232" spans="1:3">
      <c r="A232">
        <v>125656</v>
      </c>
      <c r="B232" t="s">
        <v>527</v>
      </c>
      <c r="C232" t="s">
        <v>507</v>
      </c>
    </row>
    <row r="233" spans="1:3">
      <c r="A233">
        <v>125657</v>
      </c>
      <c r="B233" t="s">
        <v>528</v>
      </c>
      <c r="C233" t="s">
        <v>507</v>
      </c>
    </row>
    <row r="234" spans="1:3">
      <c r="A234">
        <v>125658</v>
      </c>
      <c r="B234" t="s">
        <v>529</v>
      </c>
      <c r="C234" t="s">
        <v>507</v>
      </c>
    </row>
    <row r="235" spans="1:3">
      <c r="A235">
        <v>125659</v>
      </c>
      <c r="B235" t="s">
        <v>530</v>
      </c>
      <c r="C235" t="s">
        <v>507</v>
      </c>
    </row>
    <row r="236" spans="1:3">
      <c r="A236">
        <v>125660</v>
      </c>
      <c r="B236" t="s">
        <v>531</v>
      </c>
      <c r="C236" t="s">
        <v>507</v>
      </c>
    </row>
    <row r="237" spans="1:3">
      <c r="A237">
        <v>125661</v>
      </c>
      <c r="B237" t="s">
        <v>532</v>
      </c>
      <c r="C237" t="s">
        <v>507</v>
      </c>
    </row>
    <row r="238" spans="1:3">
      <c r="A238">
        <v>125662</v>
      </c>
      <c r="B238" t="s">
        <v>533</v>
      </c>
      <c r="C238" t="s">
        <v>507</v>
      </c>
    </row>
    <row r="239" spans="1:3">
      <c r="A239">
        <v>125663</v>
      </c>
      <c r="B239" t="s">
        <v>534</v>
      </c>
      <c r="C239" t="s">
        <v>507</v>
      </c>
    </row>
    <row r="240" spans="1:3">
      <c r="A240">
        <v>125664</v>
      </c>
      <c r="B240" t="s">
        <v>535</v>
      </c>
      <c r="C240" t="s">
        <v>507</v>
      </c>
    </row>
    <row r="241" spans="1:3">
      <c r="A241">
        <v>196507</v>
      </c>
      <c r="B241" t="s">
        <v>536</v>
      </c>
      <c r="C241" t="s">
        <v>507</v>
      </c>
    </row>
    <row r="242" spans="1:3">
      <c r="A242">
        <v>196510</v>
      </c>
      <c r="B242" t="s">
        <v>537</v>
      </c>
      <c r="C242" t="s">
        <v>507</v>
      </c>
    </row>
    <row r="243" spans="1:3">
      <c r="A243">
        <v>196511</v>
      </c>
      <c r="B243" t="s">
        <v>538</v>
      </c>
      <c r="C243" t="s">
        <v>507</v>
      </c>
    </row>
    <row r="244" spans="1:3">
      <c r="A244">
        <v>196512</v>
      </c>
      <c r="B244" t="s">
        <v>539</v>
      </c>
      <c r="C244" t="s">
        <v>507</v>
      </c>
    </row>
    <row r="245" spans="1:3">
      <c r="A245">
        <v>196513</v>
      </c>
      <c r="B245" t="s">
        <v>540</v>
      </c>
      <c r="C245" t="s">
        <v>507</v>
      </c>
    </row>
    <row r="246" spans="1:3">
      <c r="A246">
        <v>196518</v>
      </c>
      <c r="B246" t="s">
        <v>541</v>
      </c>
      <c r="C246" t="s">
        <v>507</v>
      </c>
    </row>
    <row r="247" spans="1:3">
      <c r="A247">
        <v>125665</v>
      </c>
      <c r="B247" t="s">
        <v>542</v>
      </c>
      <c r="C247" t="s">
        <v>319</v>
      </c>
    </row>
    <row r="248" spans="1:3">
      <c r="A248">
        <v>125666</v>
      </c>
      <c r="B248" t="s">
        <v>543</v>
      </c>
      <c r="C248" t="s">
        <v>319</v>
      </c>
    </row>
    <row r="249" spans="1:3">
      <c r="A249">
        <v>125667</v>
      </c>
      <c r="B249" t="s">
        <v>544</v>
      </c>
      <c r="C249" t="s">
        <v>319</v>
      </c>
    </row>
    <row r="250" spans="1:3">
      <c r="A250">
        <v>125668</v>
      </c>
      <c r="B250" t="s">
        <v>545</v>
      </c>
      <c r="C250" t="s">
        <v>319</v>
      </c>
    </row>
    <row r="251" spans="1:3">
      <c r="A251">
        <v>125669</v>
      </c>
      <c r="B251" t="s">
        <v>546</v>
      </c>
      <c r="C251" t="s">
        <v>319</v>
      </c>
    </row>
    <row r="252" spans="1:3">
      <c r="A252">
        <v>125670</v>
      </c>
      <c r="B252" t="s">
        <v>389</v>
      </c>
      <c r="C252" t="s">
        <v>319</v>
      </c>
    </row>
    <row r="253" spans="1:3">
      <c r="A253">
        <v>125671</v>
      </c>
      <c r="B253" t="s">
        <v>547</v>
      </c>
      <c r="C253" t="s">
        <v>319</v>
      </c>
    </row>
    <row r="254" spans="1:3">
      <c r="A254">
        <v>125672</v>
      </c>
      <c r="B254" t="s">
        <v>548</v>
      </c>
      <c r="C254" t="s">
        <v>319</v>
      </c>
    </row>
    <row r="255" spans="1:3">
      <c r="A255">
        <v>125673</v>
      </c>
      <c r="B255" t="s">
        <v>549</v>
      </c>
      <c r="C255" t="s">
        <v>319</v>
      </c>
    </row>
    <row r="256" spans="1:3">
      <c r="A256">
        <v>125674</v>
      </c>
      <c r="B256" t="s">
        <v>550</v>
      </c>
      <c r="C256" t="s">
        <v>319</v>
      </c>
    </row>
    <row r="257" spans="1:3">
      <c r="A257">
        <v>125675</v>
      </c>
      <c r="B257" t="s">
        <v>551</v>
      </c>
      <c r="C257" t="s">
        <v>319</v>
      </c>
    </row>
    <row r="258" spans="1:3">
      <c r="A258">
        <v>125676</v>
      </c>
      <c r="B258" t="s">
        <v>552</v>
      </c>
      <c r="C258" t="s">
        <v>319</v>
      </c>
    </row>
    <row r="259" spans="1:3">
      <c r="A259">
        <v>125677</v>
      </c>
      <c r="B259" t="s">
        <v>553</v>
      </c>
      <c r="C259" t="s">
        <v>319</v>
      </c>
    </row>
    <row r="260" spans="1:3">
      <c r="A260">
        <v>125678</v>
      </c>
      <c r="B260" t="s">
        <v>554</v>
      </c>
      <c r="C260" t="s">
        <v>319</v>
      </c>
    </row>
    <row r="261" spans="1:3">
      <c r="A261">
        <v>125679</v>
      </c>
      <c r="B261" t="s">
        <v>555</v>
      </c>
      <c r="C261" t="s">
        <v>319</v>
      </c>
    </row>
    <row r="262" spans="1:3">
      <c r="A262">
        <v>125680</v>
      </c>
      <c r="B262" t="s">
        <v>401</v>
      </c>
      <c r="C262" t="s">
        <v>319</v>
      </c>
    </row>
    <row r="263" spans="1:3">
      <c r="A263">
        <v>125681</v>
      </c>
      <c r="B263" t="s">
        <v>556</v>
      </c>
      <c r="C263" t="s">
        <v>319</v>
      </c>
    </row>
    <row r="264" spans="1:3">
      <c r="A264">
        <v>125682</v>
      </c>
      <c r="B264" t="s">
        <v>557</v>
      </c>
      <c r="C264" t="s">
        <v>319</v>
      </c>
    </row>
    <row r="265" spans="1:3">
      <c r="A265">
        <v>125683</v>
      </c>
      <c r="B265" t="s">
        <v>558</v>
      </c>
      <c r="C265" t="s">
        <v>319</v>
      </c>
    </row>
    <row r="266" spans="1:3">
      <c r="A266">
        <v>125684</v>
      </c>
      <c r="B266" t="s">
        <v>559</v>
      </c>
      <c r="C266" t="s">
        <v>322</v>
      </c>
    </row>
    <row r="267" spans="1:3">
      <c r="A267">
        <v>125685</v>
      </c>
      <c r="B267" t="s">
        <v>560</v>
      </c>
      <c r="C267" t="s">
        <v>322</v>
      </c>
    </row>
    <row r="268" spans="1:3">
      <c r="A268">
        <v>125686</v>
      </c>
      <c r="B268" t="s">
        <v>561</v>
      </c>
      <c r="C268" t="s">
        <v>322</v>
      </c>
    </row>
    <row r="269" spans="1:3">
      <c r="A269">
        <v>125687</v>
      </c>
      <c r="B269" t="s">
        <v>562</v>
      </c>
      <c r="C269" t="s">
        <v>322</v>
      </c>
    </row>
    <row r="270" spans="1:3">
      <c r="A270">
        <v>125688</v>
      </c>
      <c r="B270" t="s">
        <v>563</v>
      </c>
      <c r="C270" t="s">
        <v>322</v>
      </c>
    </row>
    <row r="271" spans="1:3">
      <c r="A271">
        <v>125689</v>
      </c>
      <c r="B271" t="s">
        <v>564</v>
      </c>
      <c r="C271" t="s">
        <v>322</v>
      </c>
    </row>
    <row r="272" spans="1:3">
      <c r="A272">
        <v>125690</v>
      </c>
      <c r="B272" t="s">
        <v>565</v>
      </c>
      <c r="C272" t="s">
        <v>322</v>
      </c>
    </row>
    <row r="273" spans="1:3">
      <c r="A273">
        <v>125691</v>
      </c>
      <c r="B273" t="s">
        <v>566</v>
      </c>
      <c r="C273" t="s">
        <v>322</v>
      </c>
    </row>
    <row r="274" spans="1:3">
      <c r="A274">
        <v>125692</v>
      </c>
      <c r="B274" t="s">
        <v>567</v>
      </c>
      <c r="C274" t="s">
        <v>322</v>
      </c>
    </row>
    <row r="275" spans="1:3">
      <c r="A275">
        <v>125693</v>
      </c>
      <c r="B275" t="s">
        <v>568</v>
      </c>
      <c r="C275" t="s">
        <v>322</v>
      </c>
    </row>
    <row r="276" spans="1:3">
      <c r="A276">
        <v>125694</v>
      </c>
      <c r="B276" t="s">
        <v>569</v>
      </c>
      <c r="C276" t="s">
        <v>322</v>
      </c>
    </row>
    <row r="277" spans="1:3">
      <c r="A277">
        <v>125695</v>
      </c>
      <c r="B277" t="s">
        <v>570</v>
      </c>
      <c r="C277" t="s">
        <v>322</v>
      </c>
    </row>
    <row r="278" spans="1:3">
      <c r="A278">
        <v>125696</v>
      </c>
      <c r="B278" t="s">
        <v>571</v>
      </c>
      <c r="C278" t="s">
        <v>322</v>
      </c>
    </row>
    <row r="279" spans="1:3">
      <c r="A279">
        <v>125697</v>
      </c>
      <c r="B279" t="s">
        <v>572</v>
      </c>
      <c r="C279" t="s">
        <v>322</v>
      </c>
    </row>
    <row r="280" spans="1:3">
      <c r="A280">
        <v>125698</v>
      </c>
      <c r="B280" t="s">
        <v>573</v>
      </c>
      <c r="C280" t="s">
        <v>322</v>
      </c>
    </row>
    <row r="281" spans="1:3">
      <c r="A281">
        <v>125699</v>
      </c>
      <c r="B281" t="s">
        <v>574</v>
      </c>
      <c r="C281" t="s">
        <v>322</v>
      </c>
    </row>
    <row r="282" spans="1:3">
      <c r="A282">
        <v>125700</v>
      </c>
      <c r="B282" t="s">
        <v>575</v>
      </c>
      <c r="C282" t="s">
        <v>322</v>
      </c>
    </row>
    <row r="283" spans="1:3">
      <c r="A283">
        <v>125701</v>
      </c>
      <c r="B283" t="s">
        <v>576</v>
      </c>
      <c r="C283" t="s">
        <v>322</v>
      </c>
    </row>
    <row r="284" spans="1:3">
      <c r="A284">
        <v>125702</v>
      </c>
      <c r="B284" t="s">
        <v>577</v>
      </c>
      <c r="C284" t="s">
        <v>322</v>
      </c>
    </row>
    <row r="285" spans="1:3">
      <c r="A285">
        <v>125703</v>
      </c>
      <c r="B285" t="s">
        <v>578</v>
      </c>
      <c r="C285" t="s">
        <v>322</v>
      </c>
    </row>
    <row r="286" spans="1:3">
      <c r="A286">
        <v>125704</v>
      </c>
      <c r="B286" t="s">
        <v>579</v>
      </c>
      <c r="C286" t="s">
        <v>322</v>
      </c>
    </row>
    <row r="287" spans="1:3">
      <c r="A287">
        <v>125705</v>
      </c>
      <c r="B287" t="s">
        <v>580</v>
      </c>
      <c r="C287" t="s">
        <v>322</v>
      </c>
    </row>
    <row r="288" spans="1:3">
      <c r="A288">
        <v>125706</v>
      </c>
      <c r="B288" t="s">
        <v>581</v>
      </c>
      <c r="C288" t="s">
        <v>322</v>
      </c>
    </row>
    <row r="289" spans="1:3">
      <c r="A289">
        <v>125707</v>
      </c>
      <c r="B289" t="s">
        <v>582</v>
      </c>
      <c r="C289" t="s">
        <v>322</v>
      </c>
    </row>
    <row r="290" spans="1:3">
      <c r="A290">
        <v>125708</v>
      </c>
      <c r="B290" t="s">
        <v>583</v>
      </c>
      <c r="C290" t="s">
        <v>322</v>
      </c>
    </row>
    <row r="291" spans="1:3">
      <c r="A291">
        <v>196520</v>
      </c>
      <c r="B291" t="s">
        <v>584</v>
      </c>
      <c r="C291" t="s">
        <v>322</v>
      </c>
    </row>
    <row r="292" spans="1:3">
      <c r="A292">
        <v>125709</v>
      </c>
      <c r="B292" t="s">
        <v>585</v>
      </c>
      <c r="C292" t="s">
        <v>327</v>
      </c>
    </row>
    <row r="293" spans="1:3">
      <c r="A293">
        <v>125710</v>
      </c>
      <c r="B293" t="s">
        <v>586</v>
      </c>
      <c r="C293" t="s">
        <v>327</v>
      </c>
    </row>
    <row r="294" spans="1:3">
      <c r="A294">
        <v>125711</v>
      </c>
      <c r="B294" t="s">
        <v>587</v>
      </c>
      <c r="C294" t="s">
        <v>327</v>
      </c>
    </row>
    <row r="295" spans="1:3">
      <c r="A295">
        <v>125712</v>
      </c>
      <c r="B295" t="s">
        <v>588</v>
      </c>
      <c r="C295" t="s">
        <v>327</v>
      </c>
    </row>
    <row r="296" spans="1:3">
      <c r="A296">
        <v>125713</v>
      </c>
      <c r="B296" t="s">
        <v>589</v>
      </c>
      <c r="C296" t="s">
        <v>327</v>
      </c>
    </row>
    <row r="297" spans="1:3">
      <c r="A297">
        <v>125714</v>
      </c>
      <c r="B297" t="s">
        <v>590</v>
      </c>
      <c r="C297" t="s">
        <v>327</v>
      </c>
    </row>
    <row r="298" spans="1:3">
      <c r="A298">
        <v>125715</v>
      </c>
      <c r="B298" t="s">
        <v>591</v>
      </c>
      <c r="C298" t="s">
        <v>327</v>
      </c>
    </row>
    <row r="299" spans="1:3">
      <c r="A299">
        <v>125716</v>
      </c>
      <c r="B299" t="s">
        <v>592</v>
      </c>
      <c r="C299" t="s">
        <v>327</v>
      </c>
    </row>
    <row r="300" spans="1:3">
      <c r="A300">
        <v>125717</v>
      </c>
      <c r="B300" t="s">
        <v>593</v>
      </c>
      <c r="C300" t="s">
        <v>327</v>
      </c>
    </row>
    <row r="301" spans="1:3">
      <c r="A301">
        <v>125718</v>
      </c>
      <c r="B301" t="s">
        <v>594</v>
      </c>
      <c r="C301" t="s">
        <v>327</v>
      </c>
    </row>
    <row r="302" spans="1:3">
      <c r="A302">
        <v>125719</v>
      </c>
      <c r="B302" t="s">
        <v>595</v>
      </c>
      <c r="C302" t="s">
        <v>327</v>
      </c>
    </row>
    <row r="303" spans="1:3">
      <c r="A303">
        <v>125720</v>
      </c>
      <c r="B303" t="s">
        <v>596</v>
      </c>
      <c r="C303" t="s">
        <v>327</v>
      </c>
    </row>
    <row r="304" spans="1:3">
      <c r="A304">
        <v>125721</v>
      </c>
      <c r="B304" t="s">
        <v>597</v>
      </c>
      <c r="C304" t="s">
        <v>327</v>
      </c>
    </row>
    <row r="305" spans="1:3">
      <c r="A305">
        <v>125722</v>
      </c>
      <c r="B305" t="s">
        <v>598</v>
      </c>
      <c r="C305" t="s">
        <v>327</v>
      </c>
    </row>
    <row r="306" spans="1:3">
      <c r="A306">
        <v>125723</v>
      </c>
      <c r="B306" t="s">
        <v>599</v>
      </c>
      <c r="C306" t="s">
        <v>327</v>
      </c>
    </row>
    <row r="307" spans="1:3">
      <c r="A307">
        <v>125724</v>
      </c>
      <c r="B307" t="s">
        <v>600</v>
      </c>
      <c r="C307" t="s">
        <v>327</v>
      </c>
    </row>
    <row r="308" spans="1:3">
      <c r="A308">
        <v>125725</v>
      </c>
      <c r="B308" t="s">
        <v>601</v>
      </c>
      <c r="C308" t="s">
        <v>327</v>
      </c>
    </row>
    <row r="309" spans="1:3">
      <c r="A309">
        <v>125726</v>
      </c>
      <c r="B309" t="s">
        <v>602</v>
      </c>
      <c r="C309" t="s">
        <v>327</v>
      </c>
    </row>
    <row r="310" spans="1:3">
      <c r="A310">
        <v>125727</v>
      </c>
      <c r="B310" t="s">
        <v>603</v>
      </c>
      <c r="C310" t="s">
        <v>327</v>
      </c>
    </row>
    <row r="311" spans="1:3">
      <c r="A311">
        <v>125728</v>
      </c>
      <c r="B311" t="s">
        <v>604</v>
      </c>
      <c r="C311" t="s">
        <v>327</v>
      </c>
    </row>
    <row r="312" spans="1:3">
      <c r="A312">
        <v>125729</v>
      </c>
      <c r="B312" t="s">
        <v>605</v>
      </c>
      <c r="C312" t="s">
        <v>327</v>
      </c>
    </row>
    <row r="313" spans="1:3">
      <c r="A313">
        <v>125730</v>
      </c>
      <c r="B313" t="s">
        <v>606</v>
      </c>
      <c r="C313" t="s">
        <v>327</v>
      </c>
    </row>
    <row r="314" spans="1:3">
      <c r="A314">
        <v>125731</v>
      </c>
      <c r="B314" t="s">
        <v>607</v>
      </c>
      <c r="C314" t="s">
        <v>327</v>
      </c>
    </row>
    <row r="315" spans="1:3">
      <c r="A315">
        <v>196514</v>
      </c>
      <c r="B315" t="s">
        <v>608</v>
      </c>
      <c r="C315" t="s">
        <v>327</v>
      </c>
    </row>
    <row r="316" spans="1:3">
      <c r="A316">
        <v>196523</v>
      </c>
      <c r="B316" t="s">
        <v>440</v>
      </c>
      <c r="C316" t="s">
        <v>327</v>
      </c>
    </row>
    <row r="317" spans="1:3">
      <c r="A317">
        <v>196530</v>
      </c>
      <c r="B317" t="s">
        <v>609</v>
      </c>
      <c r="C317" t="s">
        <v>327</v>
      </c>
    </row>
    <row r="318" spans="1:3">
      <c r="A318">
        <v>125732</v>
      </c>
      <c r="B318" t="s">
        <v>610</v>
      </c>
      <c r="C318" t="s">
        <v>335</v>
      </c>
    </row>
    <row r="319" spans="1:3">
      <c r="A319">
        <v>125733</v>
      </c>
      <c r="B319" t="s">
        <v>611</v>
      </c>
      <c r="C319" t="s">
        <v>335</v>
      </c>
    </row>
    <row r="320" spans="1:3">
      <c r="A320">
        <v>125734</v>
      </c>
      <c r="B320" t="s">
        <v>612</v>
      </c>
      <c r="C320" t="s">
        <v>335</v>
      </c>
    </row>
    <row r="321" spans="1:3">
      <c r="A321">
        <v>125735</v>
      </c>
      <c r="B321" t="s">
        <v>613</v>
      </c>
      <c r="C321" t="s">
        <v>335</v>
      </c>
    </row>
    <row r="322" spans="1:3">
      <c r="A322">
        <v>125736</v>
      </c>
      <c r="B322" t="s">
        <v>614</v>
      </c>
      <c r="C322" t="s">
        <v>335</v>
      </c>
    </row>
    <row r="323" spans="1:3">
      <c r="A323">
        <v>125737</v>
      </c>
      <c r="B323" t="s">
        <v>615</v>
      </c>
      <c r="C323" t="s">
        <v>335</v>
      </c>
    </row>
    <row r="324" spans="1:3">
      <c r="A324">
        <v>125738</v>
      </c>
      <c r="B324" t="s">
        <v>616</v>
      </c>
      <c r="C324" t="s">
        <v>335</v>
      </c>
    </row>
    <row r="325" spans="1:3">
      <c r="A325">
        <v>125739</v>
      </c>
      <c r="B325" t="s">
        <v>617</v>
      </c>
      <c r="C325" t="s">
        <v>335</v>
      </c>
    </row>
    <row r="326" spans="1:3">
      <c r="A326">
        <v>125740</v>
      </c>
      <c r="B326" t="s">
        <v>618</v>
      </c>
      <c r="C326" t="s">
        <v>335</v>
      </c>
    </row>
    <row r="327" spans="1:3">
      <c r="A327">
        <v>125741</v>
      </c>
      <c r="B327" t="s">
        <v>619</v>
      </c>
      <c r="C327" t="s">
        <v>335</v>
      </c>
    </row>
    <row r="328" spans="1:3">
      <c r="A328">
        <v>125742</v>
      </c>
      <c r="B328" t="s">
        <v>620</v>
      </c>
      <c r="C328" t="s">
        <v>335</v>
      </c>
    </row>
    <row r="329" spans="1:3">
      <c r="A329">
        <v>125743</v>
      </c>
      <c r="B329" t="s">
        <v>621</v>
      </c>
      <c r="C329" t="s">
        <v>335</v>
      </c>
    </row>
    <row r="330" spans="1:3">
      <c r="A330">
        <v>125744</v>
      </c>
      <c r="B330" t="s">
        <v>622</v>
      </c>
      <c r="C330" t="s">
        <v>335</v>
      </c>
    </row>
    <row r="331" spans="1:3">
      <c r="A331">
        <v>125745</v>
      </c>
      <c r="B331" t="s">
        <v>623</v>
      </c>
      <c r="C331" t="s">
        <v>335</v>
      </c>
    </row>
    <row r="332" spans="1:3">
      <c r="A332">
        <v>125746</v>
      </c>
      <c r="B332" t="s">
        <v>430</v>
      </c>
      <c r="C332" t="s">
        <v>335</v>
      </c>
    </row>
    <row r="333" spans="1:3">
      <c r="A333">
        <v>125747</v>
      </c>
      <c r="B333" t="s">
        <v>400</v>
      </c>
      <c r="C333" t="s">
        <v>335</v>
      </c>
    </row>
    <row r="334" spans="1:3">
      <c r="A334">
        <v>125748</v>
      </c>
      <c r="B334" t="s">
        <v>603</v>
      </c>
      <c r="C334" t="s">
        <v>335</v>
      </c>
    </row>
    <row r="335" spans="1:3">
      <c r="A335">
        <v>125749</v>
      </c>
      <c r="B335" t="s">
        <v>624</v>
      </c>
      <c r="C335" t="s">
        <v>335</v>
      </c>
    </row>
    <row r="336" spans="1:3">
      <c r="A336">
        <v>125750</v>
      </c>
      <c r="B336" t="s">
        <v>625</v>
      </c>
      <c r="C336" t="s">
        <v>335</v>
      </c>
    </row>
    <row r="337" spans="1:3">
      <c r="A337">
        <v>125751</v>
      </c>
      <c r="B337" t="s">
        <v>626</v>
      </c>
      <c r="C337" t="s">
        <v>338</v>
      </c>
    </row>
    <row r="338" spans="1:3">
      <c r="A338">
        <v>125752</v>
      </c>
      <c r="B338" t="s">
        <v>627</v>
      </c>
      <c r="C338" t="s">
        <v>338</v>
      </c>
    </row>
    <row r="339" spans="1:3">
      <c r="A339">
        <v>125753</v>
      </c>
      <c r="B339" t="s">
        <v>628</v>
      </c>
      <c r="C339" t="s">
        <v>338</v>
      </c>
    </row>
    <row r="340" spans="1:3">
      <c r="A340">
        <v>125754</v>
      </c>
      <c r="B340" t="s">
        <v>629</v>
      </c>
      <c r="C340" t="s">
        <v>338</v>
      </c>
    </row>
    <row r="341" spans="1:3">
      <c r="A341">
        <v>125755</v>
      </c>
      <c r="B341" t="s">
        <v>630</v>
      </c>
      <c r="C341" t="s">
        <v>338</v>
      </c>
    </row>
    <row r="342" spans="1:3">
      <c r="A342">
        <v>125756</v>
      </c>
      <c r="B342" t="s">
        <v>631</v>
      </c>
      <c r="C342" t="s">
        <v>338</v>
      </c>
    </row>
    <row r="343" spans="1:3">
      <c r="A343">
        <v>125757</v>
      </c>
      <c r="B343" t="s">
        <v>632</v>
      </c>
      <c r="C343" t="s">
        <v>338</v>
      </c>
    </row>
    <row r="344" spans="1:3">
      <c r="A344">
        <v>125758</v>
      </c>
      <c r="B344" t="s">
        <v>633</v>
      </c>
      <c r="C344" t="s">
        <v>338</v>
      </c>
    </row>
    <row r="345" spans="1:3">
      <c r="A345">
        <v>125759</v>
      </c>
      <c r="B345" t="s">
        <v>634</v>
      </c>
      <c r="C345" t="s">
        <v>338</v>
      </c>
    </row>
    <row r="346" spans="1:3">
      <c r="A346">
        <v>125760</v>
      </c>
      <c r="B346" t="s">
        <v>635</v>
      </c>
      <c r="C346" t="s">
        <v>338</v>
      </c>
    </row>
    <row r="347" spans="1:3">
      <c r="A347">
        <v>125761</v>
      </c>
      <c r="B347" t="s">
        <v>636</v>
      </c>
      <c r="C347" t="s">
        <v>338</v>
      </c>
    </row>
    <row r="348" spans="1:3">
      <c r="A348">
        <v>125762</v>
      </c>
      <c r="B348" t="s">
        <v>637</v>
      </c>
      <c r="C348" t="s">
        <v>338</v>
      </c>
    </row>
    <row r="349" spans="1:3">
      <c r="A349">
        <v>125763</v>
      </c>
      <c r="B349" t="s">
        <v>638</v>
      </c>
      <c r="C349" t="s">
        <v>338</v>
      </c>
    </row>
    <row r="350" spans="1:3">
      <c r="A350">
        <v>125764</v>
      </c>
      <c r="B350" t="s">
        <v>639</v>
      </c>
      <c r="C350" t="s">
        <v>338</v>
      </c>
    </row>
    <row r="351" spans="1:3">
      <c r="A351">
        <v>125765</v>
      </c>
      <c r="B351" t="s">
        <v>640</v>
      </c>
      <c r="C351" t="s">
        <v>338</v>
      </c>
    </row>
    <row r="352" spans="1:3">
      <c r="A352">
        <v>125766</v>
      </c>
      <c r="B352" t="s">
        <v>641</v>
      </c>
      <c r="C352" t="s">
        <v>338</v>
      </c>
    </row>
    <row r="353" spans="1:3">
      <c r="A353">
        <v>125767</v>
      </c>
      <c r="B353" t="s">
        <v>642</v>
      </c>
      <c r="C353" t="s">
        <v>338</v>
      </c>
    </row>
    <row r="354" spans="1:3">
      <c r="A354">
        <v>125768</v>
      </c>
      <c r="B354" t="s">
        <v>643</v>
      </c>
      <c r="C354" t="s">
        <v>338</v>
      </c>
    </row>
    <row r="355" spans="1:3">
      <c r="A355">
        <v>125769</v>
      </c>
      <c r="B355" t="s">
        <v>644</v>
      </c>
      <c r="C355" t="s">
        <v>338</v>
      </c>
    </row>
    <row r="356" spans="1:3">
      <c r="A356">
        <v>125770</v>
      </c>
      <c r="B356" t="s">
        <v>645</v>
      </c>
      <c r="C356" t="s">
        <v>338</v>
      </c>
    </row>
    <row r="357" spans="1:3">
      <c r="A357">
        <v>125771</v>
      </c>
      <c r="B357" t="s">
        <v>646</v>
      </c>
      <c r="C357" t="s">
        <v>338</v>
      </c>
    </row>
    <row r="358" spans="1:3">
      <c r="A358">
        <v>125772</v>
      </c>
      <c r="B358" t="s">
        <v>647</v>
      </c>
      <c r="C358" t="s">
        <v>338</v>
      </c>
    </row>
    <row r="359" spans="1:3">
      <c r="A359">
        <v>125773</v>
      </c>
      <c r="B359" t="s">
        <v>648</v>
      </c>
      <c r="C359" t="s">
        <v>338</v>
      </c>
    </row>
    <row r="360" spans="1:3">
      <c r="A360">
        <v>125774</v>
      </c>
      <c r="B360" t="s">
        <v>649</v>
      </c>
      <c r="C360" t="s">
        <v>338</v>
      </c>
    </row>
    <row r="361" spans="1:3">
      <c r="A361">
        <v>125775</v>
      </c>
      <c r="B361" t="s">
        <v>599</v>
      </c>
      <c r="C361" t="s">
        <v>338</v>
      </c>
    </row>
    <row r="362" spans="1:3">
      <c r="A362">
        <v>125776</v>
      </c>
      <c r="B362" t="s">
        <v>650</v>
      </c>
      <c r="C362" t="s">
        <v>338</v>
      </c>
    </row>
    <row r="363" spans="1:3">
      <c r="A363">
        <v>125777</v>
      </c>
      <c r="B363" t="s">
        <v>580</v>
      </c>
      <c r="C363" t="s">
        <v>338</v>
      </c>
    </row>
    <row r="364" spans="1:3">
      <c r="A364">
        <v>125778</v>
      </c>
      <c r="B364" t="s">
        <v>651</v>
      </c>
      <c r="C364" t="s">
        <v>338</v>
      </c>
    </row>
    <row r="365" spans="1:3">
      <c r="A365">
        <v>125779</v>
      </c>
      <c r="B365" t="s">
        <v>652</v>
      </c>
      <c r="C365" t="s">
        <v>338</v>
      </c>
    </row>
    <row r="366" spans="1:3">
      <c r="A366">
        <v>125780</v>
      </c>
      <c r="B366" t="s">
        <v>653</v>
      </c>
      <c r="C366" t="s">
        <v>338</v>
      </c>
    </row>
    <row r="367" spans="1:3">
      <c r="A367">
        <v>125781</v>
      </c>
      <c r="B367" t="s">
        <v>654</v>
      </c>
      <c r="C367" t="s">
        <v>338</v>
      </c>
    </row>
    <row r="368" spans="1:3">
      <c r="A368">
        <v>125782</v>
      </c>
      <c r="B368" t="s">
        <v>655</v>
      </c>
      <c r="C368" t="s">
        <v>345</v>
      </c>
    </row>
    <row r="369" spans="1:3">
      <c r="A369">
        <v>125783</v>
      </c>
      <c r="B369" t="s">
        <v>656</v>
      </c>
      <c r="C369" t="s">
        <v>345</v>
      </c>
    </row>
    <row r="370" spans="1:3">
      <c r="A370">
        <v>125784</v>
      </c>
      <c r="B370" t="s">
        <v>657</v>
      </c>
      <c r="C370" t="s">
        <v>345</v>
      </c>
    </row>
    <row r="371" spans="1:3">
      <c r="A371">
        <v>125785</v>
      </c>
      <c r="B371" t="s">
        <v>634</v>
      </c>
      <c r="C371" t="s">
        <v>345</v>
      </c>
    </row>
    <row r="372" spans="1:3">
      <c r="A372">
        <v>125786</v>
      </c>
      <c r="B372" t="s">
        <v>658</v>
      </c>
      <c r="C372" t="s">
        <v>345</v>
      </c>
    </row>
    <row r="373" spans="1:3">
      <c r="A373">
        <v>125787</v>
      </c>
      <c r="B373" t="s">
        <v>659</v>
      </c>
      <c r="C373" t="s">
        <v>345</v>
      </c>
    </row>
    <row r="374" spans="1:3">
      <c r="A374">
        <v>125788</v>
      </c>
      <c r="B374" t="s">
        <v>637</v>
      </c>
      <c r="C374" t="s">
        <v>345</v>
      </c>
    </row>
    <row r="375" spans="1:3">
      <c r="A375">
        <v>125789</v>
      </c>
      <c r="B375" t="s">
        <v>660</v>
      </c>
      <c r="C375" t="s">
        <v>345</v>
      </c>
    </row>
    <row r="376" spans="1:3">
      <c r="A376">
        <v>125790</v>
      </c>
      <c r="B376" t="s">
        <v>423</v>
      </c>
      <c r="C376" t="s">
        <v>345</v>
      </c>
    </row>
    <row r="377" spans="1:3">
      <c r="A377">
        <v>125791</v>
      </c>
      <c r="B377" t="s">
        <v>661</v>
      </c>
      <c r="C377" t="s">
        <v>345</v>
      </c>
    </row>
    <row r="378" spans="1:3">
      <c r="A378">
        <v>125792</v>
      </c>
      <c r="B378" t="s">
        <v>662</v>
      </c>
      <c r="C378" t="s">
        <v>345</v>
      </c>
    </row>
    <row r="379" spans="1:3">
      <c r="A379">
        <v>125793</v>
      </c>
      <c r="B379" t="s">
        <v>663</v>
      </c>
      <c r="C379" t="s">
        <v>345</v>
      </c>
    </row>
    <row r="380" spans="1:3">
      <c r="A380">
        <v>125794</v>
      </c>
      <c r="B380" t="s">
        <v>664</v>
      </c>
      <c r="C380" t="s">
        <v>345</v>
      </c>
    </row>
    <row r="381" spans="1:3">
      <c r="A381">
        <v>125795</v>
      </c>
      <c r="B381" t="s">
        <v>665</v>
      </c>
      <c r="C381" t="s">
        <v>345</v>
      </c>
    </row>
    <row r="382" spans="1:3">
      <c r="A382">
        <v>125796</v>
      </c>
      <c r="B382" t="s">
        <v>666</v>
      </c>
      <c r="C382" t="s">
        <v>345</v>
      </c>
    </row>
    <row r="383" spans="1:3">
      <c r="A383">
        <v>125797</v>
      </c>
      <c r="B383" t="s">
        <v>667</v>
      </c>
      <c r="C383" t="s">
        <v>345</v>
      </c>
    </row>
    <row r="384" spans="1:3">
      <c r="A384">
        <v>125798</v>
      </c>
      <c r="B384" t="s">
        <v>668</v>
      </c>
      <c r="C384" t="s">
        <v>345</v>
      </c>
    </row>
    <row r="385" spans="1:3">
      <c r="A385">
        <v>125799</v>
      </c>
      <c r="B385" t="s">
        <v>669</v>
      </c>
      <c r="C385" t="s">
        <v>345</v>
      </c>
    </row>
    <row r="386" spans="1:3">
      <c r="A386">
        <v>125800</v>
      </c>
      <c r="B386" t="s">
        <v>430</v>
      </c>
      <c r="C386" t="s">
        <v>345</v>
      </c>
    </row>
    <row r="387" spans="1:3">
      <c r="A387">
        <v>125801</v>
      </c>
      <c r="B387" t="s">
        <v>670</v>
      </c>
      <c r="C387" t="s">
        <v>345</v>
      </c>
    </row>
    <row r="388" spans="1:3">
      <c r="A388">
        <v>501386</v>
      </c>
      <c r="B388" t="s">
        <v>350</v>
      </c>
      <c r="C388" t="s">
        <v>345</v>
      </c>
    </row>
    <row r="389" spans="1:3">
      <c r="A389">
        <v>125803</v>
      </c>
      <c r="B389" t="s">
        <v>671</v>
      </c>
      <c r="C389" t="s">
        <v>345</v>
      </c>
    </row>
    <row r="390" spans="1:3">
      <c r="A390">
        <v>125804</v>
      </c>
      <c r="B390" t="s">
        <v>672</v>
      </c>
      <c r="C390" t="s">
        <v>345</v>
      </c>
    </row>
    <row r="391" spans="1:3">
      <c r="A391">
        <v>125805</v>
      </c>
      <c r="B391" t="s">
        <v>673</v>
      </c>
      <c r="C391" t="s">
        <v>345</v>
      </c>
    </row>
    <row r="392" spans="1:3">
      <c r="A392">
        <v>125806</v>
      </c>
      <c r="B392" t="s">
        <v>674</v>
      </c>
      <c r="C392" t="s">
        <v>345</v>
      </c>
    </row>
    <row r="393" spans="1:3">
      <c r="A393">
        <v>125807</v>
      </c>
      <c r="B393" t="s">
        <v>675</v>
      </c>
      <c r="C393" t="s">
        <v>345</v>
      </c>
    </row>
    <row r="394" spans="1:3">
      <c r="A394">
        <v>125808</v>
      </c>
      <c r="B394" t="s">
        <v>676</v>
      </c>
      <c r="C394" t="s">
        <v>345</v>
      </c>
    </row>
    <row r="395" spans="1:3">
      <c r="A395">
        <v>125809</v>
      </c>
      <c r="B395" t="s">
        <v>677</v>
      </c>
      <c r="C395" t="s">
        <v>345</v>
      </c>
    </row>
    <row r="396" spans="1:3">
      <c r="A396">
        <v>125810</v>
      </c>
      <c r="B396" t="s">
        <v>678</v>
      </c>
      <c r="C396" t="s">
        <v>345</v>
      </c>
    </row>
    <row r="397" spans="1:3">
      <c r="A397">
        <v>196508</v>
      </c>
      <c r="B397" t="s">
        <v>679</v>
      </c>
      <c r="C397" t="s">
        <v>345</v>
      </c>
    </row>
    <row r="398" spans="1:3">
      <c r="A398">
        <v>196526</v>
      </c>
      <c r="B398" t="s">
        <v>680</v>
      </c>
      <c r="C398" t="s">
        <v>345</v>
      </c>
    </row>
    <row r="399" spans="1:3">
      <c r="A399">
        <v>196527</v>
      </c>
      <c r="B399" t="s">
        <v>681</v>
      </c>
      <c r="C399" t="s">
        <v>345</v>
      </c>
    </row>
    <row r="400" spans="1:3">
      <c r="A400">
        <v>196528</v>
      </c>
      <c r="B400" t="s">
        <v>682</v>
      </c>
      <c r="C400" t="s">
        <v>345</v>
      </c>
    </row>
    <row r="401" spans="1:3">
      <c r="A401">
        <v>125811</v>
      </c>
      <c r="B401" t="s">
        <v>683</v>
      </c>
      <c r="C401" t="s">
        <v>353</v>
      </c>
    </row>
    <row r="402" spans="1:3">
      <c r="A402">
        <v>125812</v>
      </c>
      <c r="B402" t="s">
        <v>684</v>
      </c>
      <c r="C402" t="s">
        <v>353</v>
      </c>
    </row>
    <row r="403" spans="1:3">
      <c r="A403">
        <v>125813</v>
      </c>
      <c r="B403" t="s">
        <v>685</v>
      </c>
      <c r="C403" t="s">
        <v>353</v>
      </c>
    </row>
    <row r="404" spans="1:3">
      <c r="A404">
        <v>125814</v>
      </c>
      <c r="B404" t="s">
        <v>686</v>
      </c>
      <c r="C404" t="s">
        <v>353</v>
      </c>
    </row>
    <row r="405" spans="1:3">
      <c r="A405">
        <v>125815</v>
      </c>
      <c r="B405" t="s">
        <v>687</v>
      </c>
      <c r="C405" t="s">
        <v>353</v>
      </c>
    </row>
    <row r="406" spans="1:3">
      <c r="A406">
        <v>125816</v>
      </c>
      <c r="B406" t="s">
        <v>688</v>
      </c>
      <c r="C406" t="s">
        <v>353</v>
      </c>
    </row>
    <row r="407" spans="1:3">
      <c r="A407">
        <v>125817</v>
      </c>
      <c r="B407" t="s">
        <v>562</v>
      </c>
      <c r="C407" t="s">
        <v>353</v>
      </c>
    </row>
    <row r="408" spans="1:3">
      <c r="A408">
        <v>125818</v>
      </c>
      <c r="B408" t="s">
        <v>689</v>
      </c>
      <c r="C408" t="s">
        <v>353</v>
      </c>
    </row>
    <row r="409" spans="1:3">
      <c r="A409">
        <v>125819</v>
      </c>
      <c r="B409" t="s">
        <v>690</v>
      </c>
      <c r="C409" t="s">
        <v>353</v>
      </c>
    </row>
    <row r="410" spans="1:3">
      <c r="A410">
        <v>125820</v>
      </c>
      <c r="B410" t="s">
        <v>691</v>
      </c>
      <c r="C410" t="s">
        <v>353</v>
      </c>
    </row>
    <row r="411" spans="1:3">
      <c r="A411">
        <v>125821</v>
      </c>
      <c r="B411" t="s">
        <v>692</v>
      </c>
      <c r="C411" t="s">
        <v>353</v>
      </c>
    </row>
    <row r="412" spans="1:3">
      <c r="A412">
        <v>125822</v>
      </c>
      <c r="B412" t="s">
        <v>693</v>
      </c>
      <c r="C412" t="s">
        <v>353</v>
      </c>
    </row>
    <row r="413" spans="1:3">
      <c r="A413">
        <v>125823</v>
      </c>
      <c r="B413" t="s">
        <v>694</v>
      </c>
      <c r="C413" t="s">
        <v>353</v>
      </c>
    </row>
    <row r="414" spans="1:3">
      <c r="A414">
        <v>125824</v>
      </c>
      <c r="B414" t="s">
        <v>695</v>
      </c>
      <c r="C414" t="s">
        <v>353</v>
      </c>
    </row>
    <row r="415" spans="1:3">
      <c r="A415">
        <v>125825</v>
      </c>
      <c r="B415" t="s">
        <v>696</v>
      </c>
      <c r="C415" t="s">
        <v>353</v>
      </c>
    </row>
    <row r="416" spans="1:3">
      <c r="A416">
        <v>125826</v>
      </c>
      <c r="B416" t="s">
        <v>445</v>
      </c>
      <c r="C416" t="s">
        <v>353</v>
      </c>
    </row>
    <row r="417" spans="1:3">
      <c r="A417">
        <v>125827</v>
      </c>
      <c r="B417" t="s">
        <v>697</v>
      </c>
      <c r="C417" t="s">
        <v>353</v>
      </c>
    </row>
    <row r="418" spans="1:3">
      <c r="A418">
        <v>125828</v>
      </c>
      <c r="B418" t="s">
        <v>698</v>
      </c>
      <c r="C418" t="s">
        <v>353</v>
      </c>
    </row>
    <row r="419" spans="1:3">
      <c r="A419">
        <v>125829</v>
      </c>
      <c r="B419" t="s">
        <v>699</v>
      </c>
      <c r="C419" t="s">
        <v>353</v>
      </c>
    </row>
    <row r="420" spans="1:3">
      <c r="A420">
        <v>125830</v>
      </c>
      <c r="B420" t="s">
        <v>700</v>
      </c>
      <c r="C420" t="s">
        <v>353</v>
      </c>
    </row>
    <row r="421" spans="1:3">
      <c r="A421">
        <v>125831</v>
      </c>
      <c r="B421" t="s">
        <v>701</v>
      </c>
      <c r="C421" t="s">
        <v>353</v>
      </c>
    </row>
    <row r="422" spans="1:3">
      <c r="A422">
        <v>125832</v>
      </c>
      <c r="B422" t="s">
        <v>702</v>
      </c>
      <c r="C422" t="s">
        <v>353</v>
      </c>
    </row>
    <row r="423" spans="1:3">
      <c r="A423">
        <v>125833</v>
      </c>
      <c r="B423" t="s">
        <v>703</v>
      </c>
      <c r="C423" t="s">
        <v>353</v>
      </c>
    </row>
    <row r="424" spans="1:3">
      <c r="A424">
        <v>125835</v>
      </c>
      <c r="B424" t="s">
        <v>704</v>
      </c>
      <c r="C424" t="s">
        <v>353</v>
      </c>
    </row>
    <row r="425" spans="1:3">
      <c r="A425">
        <v>125836</v>
      </c>
      <c r="B425" t="s">
        <v>599</v>
      </c>
      <c r="C425" t="s">
        <v>353</v>
      </c>
    </row>
    <row r="426" spans="1:3">
      <c r="A426">
        <v>125837</v>
      </c>
      <c r="B426" t="s">
        <v>705</v>
      </c>
      <c r="C426" t="s">
        <v>353</v>
      </c>
    </row>
    <row r="427" spans="1:3">
      <c r="A427">
        <v>125838</v>
      </c>
      <c r="B427" t="s">
        <v>706</v>
      </c>
      <c r="C427" t="s">
        <v>353</v>
      </c>
    </row>
    <row r="428" spans="1:3">
      <c r="A428">
        <v>125839</v>
      </c>
      <c r="B428" t="s">
        <v>707</v>
      </c>
      <c r="C428" t="s">
        <v>353</v>
      </c>
    </row>
    <row r="429" spans="1:3">
      <c r="A429">
        <v>125840</v>
      </c>
      <c r="B429" t="s">
        <v>708</v>
      </c>
      <c r="C429" t="s">
        <v>353</v>
      </c>
    </row>
    <row r="430" spans="1:3">
      <c r="A430">
        <v>125841</v>
      </c>
      <c r="B430" t="s">
        <v>709</v>
      </c>
      <c r="C430" t="s">
        <v>353</v>
      </c>
    </row>
    <row r="431" spans="1:3">
      <c r="A431">
        <v>125842</v>
      </c>
      <c r="B431" t="s">
        <v>710</v>
      </c>
      <c r="C431" t="s">
        <v>359</v>
      </c>
    </row>
    <row r="432" spans="1:3">
      <c r="A432">
        <v>125843</v>
      </c>
      <c r="B432" t="s">
        <v>711</v>
      </c>
      <c r="C432" t="s">
        <v>359</v>
      </c>
    </row>
    <row r="433" spans="1:3">
      <c r="A433">
        <v>125844</v>
      </c>
      <c r="B433" t="s">
        <v>712</v>
      </c>
      <c r="C433" t="s">
        <v>359</v>
      </c>
    </row>
    <row r="434" spans="1:3">
      <c r="A434">
        <v>125845</v>
      </c>
      <c r="B434" t="s">
        <v>713</v>
      </c>
      <c r="C434" t="s">
        <v>359</v>
      </c>
    </row>
    <row r="435" spans="1:3">
      <c r="A435">
        <v>125846</v>
      </c>
      <c r="B435" t="s">
        <v>714</v>
      </c>
      <c r="C435" t="s">
        <v>359</v>
      </c>
    </row>
    <row r="436" spans="1:3">
      <c r="A436">
        <v>125847</v>
      </c>
      <c r="B436" t="s">
        <v>715</v>
      </c>
      <c r="C436" t="s">
        <v>359</v>
      </c>
    </row>
    <row r="437" spans="1:3">
      <c r="A437">
        <v>125848</v>
      </c>
      <c r="B437" t="s">
        <v>716</v>
      </c>
      <c r="C437" t="s">
        <v>359</v>
      </c>
    </row>
    <row r="438" spans="1:3">
      <c r="A438">
        <v>125849</v>
      </c>
      <c r="B438" t="s">
        <v>717</v>
      </c>
      <c r="C438" t="s">
        <v>359</v>
      </c>
    </row>
    <row r="439" spans="1:3">
      <c r="A439">
        <v>125850</v>
      </c>
      <c r="B439" t="s">
        <v>718</v>
      </c>
      <c r="C439" t="s">
        <v>359</v>
      </c>
    </row>
    <row r="440" spans="1:3">
      <c r="A440">
        <v>125851</v>
      </c>
      <c r="B440" t="s">
        <v>719</v>
      </c>
      <c r="C440" t="s">
        <v>359</v>
      </c>
    </row>
    <row r="441" spans="1:3">
      <c r="A441">
        <v>125852</v>
      </c>
      <c r="B441" t="s">
        <v>720</v>
      </c>
      <c r="C441" t="s">
        <v>359</v>
      </c>
    </row>
    <row r="442" spans="1:3">
      <c r="A442">
        <v>125853</v>
      </c>
      <c r="B442" t="s">
        <v>721</v>
      </c>
      <c r="C442" t="s">
        <v>359</v>
      </c>
    </row>
    <row r="443" spans="1:3">
      <c r="A443">
        <v>125854</v>
      </c>
      <c r="B443" t="s">
        <v>722</v>
      </c>
      <c r="C443" t="s">
        <v>359</v>
      </c>
    </row>
    <row r="444" spans="1:3">
      <c r="A444">
        <v>125855</v>
      </c>
      <c r="B444" t="s">
        <v>723</v>
      </c>
      <c r="C444" t="s">
        <v>359</v>
      </c>
    </row>
    <row r="445" spans="1:3">
      <c r="A445">
        <v>125856</v>
      </c>
      <c r="B445" t="s">
        <v>724</v>
      </c>
      <c r="C445" t="s">
        <v>363</v>
      </c>
    </row>
    <row r="446" spans="1:3">
      <c r="A446">
        <v>125857</v>
      </c>
      <c r="B446" t="s">
        <v>725</v>
      </c>
      <c r="C446" t="s">
        <v>363</v>
      </c>
    </row>
    <row r="447" spans="1:3">
      <c r="A447">
        <v>125858</v>
      </c>
      <c r="B447" t="s">
        <v>726</v>
      </c>
      <c r="C447" t="s">
        <v>363</v>
      </c>
    </row>
    <row r="448" spans="1:3">
      <c r="A448">
        <v>125859</v>
      </c>
      <c r="B448" t="s">
        <v>562</v>
      </c>
      <c r="C448" t="s">
        <v>363</v>
      </c>
    </row>
    <row r="449" spans="1:3">
      <c r="A449">
        <v>125860</v>
      </c>
      <c r="B449" t="s">
        <v>727</v>
      </c>
      <c r="C449" t="s">
        <v>363</v>
      </c>
    </row>
    <row r="450" spans="1:3">
      <c r="A450">
        <v>125861</v>
      </c>
      <c r="B450" t="s">
        <v>728</v>
      </c>
      <c r="C450" t="s">
        <v>363</v>
      </c>
    </row>
    <row r="451" spans="1:3">
      <c r="A451">
        <v>125862</v>
      </c>
      <c r="B451" t="s">
        <v>729</v>
      </c>
      <c r="C451" t="s">
        <v>363</v>
      </c>
    </row>
    <row r="452" spans="1:3">
      <c r="A452">
        <v>125863</v>
      </c>
      <c r="B452" t="s">
        <v>730</v>
      </c>
      <c r="C452" t="s">
        <v>363</v>
      </c>
    </row>
    <row r="453" spans="1:3">
      <c r="A453">
        <v>125864</v>
      </c>
      <c r="B453" t="s">
        <v>731</v>
      </c>
      <c r="C453" t="s">
        <v>363</v>
      </c>
    </row>
    <row r="454" spans="1:3">
      <c r="A454">
        <v>125865</v>
      </c>
      <c r="B454" t="s">
        <v>732</v>
      </c>
      <c r="C454" t="s">
        <v>363</v>
      </c>
    </row>
    <row r="455" spans="1:3">
      <c r="A455">
        <v>125866</v>
      </c>
      <c r="B455" t="s">
        <v>733</v>
      </c>
      <c r="C455" t="s">
        <v>363</v>
      </c>
    </row>
    <row r="456" spans="1:3">
      <c r="A456">
        <v>125867</v>
      </c>
      <c r="B456" t="s">
        <v>734</v>
      </c>
      <c r="C456" t="s">
        <v>363</v>
      </c>
    </row>
    <row r="457" spans="1:3">
      <c r="A457">
        <v>125868</v>
      </c>
      <c r="B457" t="s">
        <v>735</v>
      </c>
      <c r="C457" t="s">
        <v>363</v>
      </c>
    </row>
    <row r="458" spans="1:3">
      <c r="A458">
        <v>125869</v>
      </c>
      <c r="B458" t="s">
        <v>572</v>
      </c>
      <c r="C458" t="s">
        <v>363</v>
      </c>
    </row>
    <row r="459" spans="1:3">
      <c r="A459">
        <v>125870</v>
      </c>
      <c r="B459" t="s">
        <v>736</v>
      </c>
      <c r="C459" t="s">
        <v>363</v>
      </c>
    </row>
    <row r="460" spans="1:3">
      <c r="A460">
        <v>125871</v>
      </c>
      <c r="B460" t="s">
        <v>737</v>
      </c>
      <c r="C460" t="s">
        <v>363</v>
      </c>
    </row>
    <row r="461" spans="1:3">
      <c r="A461">
        <v>125872</v>
      </c>
      <c r="B461" t="s">
        <v>719</v>
      </c>
      <c r="C461" t="s">
        <v>363</v>
      </c>
    </row>
    <row r="462" spans="1:3">
      <c r="A462">
        <v>125873</v>
      </c>
      <c r="B462" t="s">
        <v>738</v>
      </c>
      <c r="C462" t="s">
        <v>363</v>
      </c>
    </row>
    <row r="463" spans="1:3">
      <c r="A463">
        <v>125874</v>
      </c>
      <c r="B463" t="s">
        <v>739</v>
      </c>
      <c r="C463" t="s">
        <v>363</v>
      </c>
    </row>
    <row r="464" spans="1:3">
      <c r="A464">
        <v>125875</v>
      </c>
      <c r="B464" t="s">
        <v>740</v>
      </c>
      <c r="C464" t="s">
        <v>363</v>
      </c>
    </row>
    <row r="465" spans="1:3">
      <c r="A465">
        <v>125876</v>
      </c>
      <c r="B465" t="s">
        <v>741</v>
      </c>
      <c r="C465" t="s">
        <v>363</v>
      </c>
    </row>
    <row r="466" spans="1:3">
      <c r="A466">
        <v>125877</v>
      </c>
      <c r="B466" t="s">
        <v>742</v>
      </c>
      <c r="C466" t="s">
        <v>363</v>
      </c>
    </row>
    <row r="467" spans="1:3">
      <c r="A467">
        <v>125878</v>
      </c>
      <c r="B467" t="s">
        <v>743</v>
      </c>
      <c r="C467" t="s">
        <v>363</v>
      </c>
    </row>
    <row r="468" spans="1:3">
      <c r="A468">
        <v>125879</v>
      </c>
      <c r="B468" t="s">
        <v>599</v>
      </c>
      <c r="C468" t="s">
        <v>363</v>
      </c>
    </row>
    <row r="469" spans="1:3">
      <c r="A469">
        <v>125880</v>
      </c>
      <c r="B469" t="s">
        <v>744</v>
      </c>
      <c r="C469" t="s">
        <v>363</v>
      </c>
    </row>
    <row r="470" spans="1:3">
      <c r="A470">
        <v>125881</v>
      </c>
      <c r="B470" t="s">
        <v>745</v>
      </c>
      <c r="C470" t="s">
        <v>363</v>
      </c>
    </row>
    <row r="471" spans="1:3">
      <c r="A471">
        <v>125882</v>
      </c>
      <c r="B471" t="s">
        <v>746</v>
      </c>
      <c r="C471" t="s">
        <v>363</v>
      </c>
    </row>
    <row r="472" spans="1:3">
      <c r="A472">
        <v>125883</v>
      </c>
      <c r="B472" t="s">
        <v>747</v>
      </c>
      <c r="C472" t="s">
        <v>363</v>
      </c>
    </row>
    <row r="473" spans="1:3">
      <c r="A473">
        <v>125884</v>
      </c>
      <c r="B473" t="s">
        <v>748</v>
      </c>
      <c r="C473" t="s">
        <v>363</v>
      </c>
    </row>
    <row r="474" spans="1:3">
      <c r="A474">
        <v>125885</v>
      </c>
      <c r="B474" t="s">
        <v>749</v>
      </c>
      <c r="C474" t="s">
        <v>363</v>
      </c>
    </row>
    <row r="475" spans="1:3">
      <c r="A475">
        <v>196505</v>
      </c>
      <c r="B475" t="s">
        <v>750</v>
      </c>
      <c r="C475" t="s">
        <v>363</v>
      </c>
    </row>
    <row r="476" spans="1:3">
      <c r="A476">
        <v>196506</v>
      </c>
      <c r="B476" t="s">
        <v>679</v>
      </c>
      <c r="C476" t="s">
        <v>363</v>
      </c>
    </row>
    <row r="477" spans="1:3">
      <c r="A477">
        <v>196516</v>
      </c>
      <c r="B477" t="s">
        <v>751</v>
      </c>
      <c r="C477" t="s">
        <v>363</v>
      </c>
    </row>
    <row r="478" spans="1:3">
      <c r="A478">
        <v>196522</v>
      </c>
      <c r="B478" t="s">
        <v>752</v>
      </c>
      <c r="C478" t="s">
        <v>363</v>
      </c>
    </row>
    <row r="479" spans="1:3">
      <c r="A479">
        <v>196525</v>
      </c>
      <c r="B479" t="s">
        <v>753</v>
      </c>
      <c r="C479" t="s">
        <v>363</v>
      </c>
    </row>
    <row r="480" spans="1:3">
      <c r="A480">
        <v>125886</v>
      </c>
      <c r="B480" t="s">
        <v>461</v>
      </c>
      <c r="C480" t="s">
        <v>372</v>
      </c>
    </row>
    <row r="481" spans="1:3">
      <c r="A481">
        <v>125887</v>
      </c>
      <c r="B481" t="s">
        <v>754</v>
      </c>
      <c r="C481" t="s">
        <v>372</v>
      </c>
    </row>
    <row r="482" spans="1:3">
      <c r="A482">
        <v>125888</v>
      </c>
      <c r="B482" t="s">
        <v>755</v>
      </c>
      <c r="C482" t="s">
        <v>372</v>
      </c>
    </row>
    <row r="483" spans="1:3">
      <c r="A483">
        <v>125889</v>
      </c>
      <c r="B483" t="s">
        <v>756</v>
      </c>
      <c r="C483" t="s">
        <v>372</v>
      </c>
    </row>
    <row r="484" spans="1:3">
      <c r="A484">
        <v>125890</v>
      </c>
      <c r="B484" t="s">
        <v>757</v>
      </c>
      <c r="C484" t="s">
        <v>372</v>
      </c>
    </row>
    <row r="485" spans="1:3">
      <c r="A485">
        <v>125891</v>
      </c>
      <c r="B485" t="s">
        <v>758</v>
      </c>
      <c r="C485" t="s">
        <v>372</v>
      </c>
    </row>
    <row r="486" spans="1:3">
      <c r="A486">
        <v>125893</v>
      </c>
      <c r="B486" t="s">
        <v>759</v>
      </c>
      <c r="C486" t="s">
        <v>372</v>
      </c>
    </row>
    <row r="487" spans="1:3">
      <c r="A487">
        <v>125894</v>
      </c>
      <c r="B487" t="s">
        <v>760</v>
      </c>
      <c r="C487" t="s">
        <v>372</v>
      </c>
    </row>
    <row r="488" spans="1:3">
      <c r="A488">
        <v>125895</v>
      </c>
      <c r="B488" t="s">
        <v>761</v>
      </c>
      <c r="C488" t="s">
        <v>372</v>
      </c>
    </row>
    <row r="489" spans="1:3">
      <c r="A489">
        <v>125896</v>
      </c>
      <c r="B489" t="s">
        <v>762</v>
      </c>
      <c r="C489" t="s">
        <v>372</v>
      </c>
    </row>
    <row r="490" spans="1:3">
      <c r="A490">
        <v>125897</v>
      </c>
      <c r="B490" t="s">
        <v>763</v>
      </c>
      <c r="C490" t="s">
        <v>372</v>
      </c>
    </row>
    <row r="491" spans="1:3">
      <c r="A491">
        <v>125898</v>
      </c>
      <c r="B491" t="s">
        <v>764</v>
      </c>
      <c r="C491" t="s">
        <v>372</v>
      </c>
    </row>
    <row r="492" spans="1:3">
      <c r="A492">
        <v>125899</v>
      </c>
      <c r="B492" t="s">
        <v>599</v>
      </c>
      <c r="C492" t="s">
        <v>372</v>
      </c>
    </row>
    <row r="493" spans="1:3">
      <c r="A493">
        <v>125900</v>
      </c>
      <c r="B493" t="s">
        <v>580</v>
      </c>
      <c r="C493" t="s">
        <v>372</v>
      </c>
    </row>
    <row r="494" spans="1:3">
      <c r="A494">
        <v>125901</v>
      </c>
      <c r="B494" t="s">
        <v>765</v>
      </c>
      <c r="C494" t="s">
        <v>372</v>
      </c>
    </row>
    <row r="495" spans="1:3">
      <c r="A495">
        <v>125902</v>
      </c>
      <c r="B495" t="s">
        <v>766</v>
      </c>
      <c r="C495" t="s">
        <v>372</v>
      </c>
    </row>
    <row r="496" spans="1:3">
      <c r="A496">
        <v>125903</v>
      </c>
      <c r="B496" t="s">
        <v>767</v>
      </c>
      <c r="C496" t="s">
        <v>372</v>
      </c>
    </row>
    <row r="497" spans="1:3">
      <c r="A497">
        <v>125904</v>
      </c>
      <c r="B497" t="s">
        <v>768</v>
      </c>
      <c r="C497" t="s">
        <v>372</v>
      </c>
    </row>
    <row r="498" spans="1:3">
      <c r="A498">
        <v>125905</v>
      </c>
      <c r="B498" t="s">
        <v>769</v>
      </c>
      <c r="C498" t="s">
        <v>372</v>
      </c>
    </row>
    <row r="499" spans="1:3">
      <c r="A499">
        <v>125906</v>
      </c>
      <c r="B499" t="s">
        <v>770</v>
      </c>
      <c r="C499" t="s">
        <v>372</v>
      </c>
    </row>
    <row r="500" spans="1:3">
      <c r="A500">
        <v>125907</v>
      </c>
      <c r="B500" t="s">
        <v>771</v>
      </c>
      <c r="C500" t="s">
        <v>372</v>
      </c>
    </row>
    <row r="501" spans="1:3">
      <c r="A501">
        <v>125908</v>
      </c>
      <c r="B501" t="s">
        <v>772</v>
      </c>
      <c r="C501" t="s">
        <v>372</v>
      </c>
    </row>
    <row r="502" spans="1:3">
      <c r="A502">
        <v>125909</v>
      </c>
      <c r="B502" t="s">
        <v>773</v>
      </c>
      <c r="C502" t="s">
        <v>372</v>
      </c>
    </row>
    <row r="503" spans="1:3">
      <c r="A503">
        <v>125910</v>
      </c>
      <c r="B503" t="s">
        <v>774</v>
      </c>
      <c r="C503" t="s">
        <v>372</v>
      </c>
    </row>
    <row r="504" spans="1:3">
      <c r="A504">
        <v>196504</v>
      </c>
      <c r="B504" t="s">
        <v>775</v>
      </c>
      <c r="C504" t="s">
        <v>372</v>
      </c>
    </row>
    <row r="505" spans="1:3">
      <c r="A505">
        <v>196517</v>
      </c>
      <c r="B505" t="s">
        <v>776</v>
      </c>
      <c r="C505" t="s">
        <v>372</v>
      </c>
    </row>
    <row r="506" spans="1:3">
      <c r="A506">
        <v>196524</v>
      </c>
      <c r="B506" t="s">
        <v>777</v>
      </c>
      <c r="C506" t="s">
        <v>372</v>
      </c>
    </row>
    <row r="507" spans="1:3">
      <c r="A507">
        <v>196529</v>
      </c>
      <c r="B507" t="s">
        <v>778</v>
      </c>
      <c r="C507" t="s">
        <v>372</v>
      </c>
    </row>
  </sheetData>
  <sheetProtection algorithmName="SHA-512" hashValue="4rSU86ZumGykXpgxfOATHOz9rp7WaADWoISzD06aEJr6/mk2OX8a+skA4h5HO/qL+1d1WDo3pmI52oTFI3gl6w==" saltValue="l5r3bKkg9Vpp99HWfk996Q==" spinCount="100000" sheet="1" objects="1" scenarios="1"/>
  <sortState xmlns:xlrd2="http://schemas.microsoft.com/office/spreadsheetml/2017/richdata2" ref="E2:E32">
    <sortCondition ref="E2:E3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DBC25-93EF-45AB-9746-1DECCE62DC26}">
  <dimension ref="A1:E31"/>
  <sheetViews>
    <sheetView topLeftCell="A19" workbookViewId="0">
      <selection activeCell="C2" sqref="C2:D31"/>
    </sheetView>
  </sheetViews>
  <sheetFormatPr defaultRowHeight="14.4"/>
  <cols>
    <col min="1" max="1" width="10.88671875" customWidth="1"/>
    <col min="3" max="3" width="9.109375" customWidth="1"/>
  </cols>
  <sheetData>
    <row r="1" spans="1:5">
      <c r="A1" t="s">
        <v>945</v>
      </c>
      <c r="B1" t="s">
        <v>941</v>
      </c>
      <c r="C1" t="s">
        <v>944</v>
      </c>
      <c r="D1" t="s">
        <v>942</v>
      </c>
      <c r="E1" t="s">
        <v>943</v>
      </c>
    </row>
    <row r="2" spans="1:5">
      <c r="A2">
        <f>Encoding!C$8</f>
        <v>0</v>
      </c>
      <c r="B2" t="str">
        <f>Encoding!$C$8&amp;Encoding!$C$4</f>
        <v/>
      </c>
      <c r="C2">
        <v>1</v>
      </c>
      <c r="D2">
        <v>11</v>
      </c>
      <c r="E2">
        <f>'PART II COMPETENCIES (SH)'!B4</f>
        <v>1</v>
      </c>
    </row>
    <row r="3" spans="1:5">
      <c r="A3">
        <f>Encoding!C$8</f>
        <v>0</v>
      </c>
      <c r="B3" t="str">
        <f>Encoding!$C$8&amp;Encoding!$C$4</f>
        <v/>
      </c>
      <c r="C3">
        <v>1</v>
      </c>
      <c r="D3">
        <v>12</v>
      </c>
      <c r="E3">
        <f>'PART II COMPETENCIES (SH)'!B5</f>
        <v>2</v>
      </c>
    </row>
    <row r="4" spans="1:5">
      <c r="A4">
        <f>Encoding!C$8</f>
        <v>0</v>
      </c>
      <c r="B4" t="str">
        <f>Encoding!$C$8&amp;Encoding!$C$4</f>
        <v/>
      </c>
      <c r="C4">
        <v>1</v>
      </c>
      <c r="D4">
        <v>13</v>
      </c>
      <c r="E4">
        <f>'PART II COMPETENCIES (SH)'!B8</f>
        <v>3</v>
      </c>
    </row>
    <row r="5" spans="1:5">
      <c r="A5">
        <f>Encoding!C$8</f>
        <v>0</v>
      </c>
      <c r="B5" t="str">
        <f>Encoding!$C$8&amp;Encoding!$C$4</f>
        <v/>
      </c>
      <c r="C5">
        <v>1</v>
      </c>
      <c r="D5">
        <v>14</v>
      </c>
      <c r="E5">
        <f>'PART II COMPETENCIES (SH)'!B10</f>
        <v>4</v>
      </c>
    </row>
    <row r="6" spans="1:5">
      <c r="A6">
        <f>Encoding!C$8</f>
        <v>0</v>
      </c>
      <c r="B6" t="str">
        <f>Encoding!$C$8&amp;Encoding!$C$4</f>
        <v/>
      </c>
      <c r="C6">
        <v>1</v>
      </c>
      <c r="D6">
        <v>15</v>
      </c>
      <c r="E6">
        <f>'PART II COMPETENCIES (SH)'!B12</f>
        <v>5</v>
      </c>
    </row>
    <row r="7" spans="1:5">
      <c r="A7">
        <f>Encoding!C$8</f>
        <v>0</v>
      </c>
      <c r="B7" t="str">
        <f>Encoding!$C$8&amp;Encoding!$C$4</f>
        <v/>
      </c>
      <c r="C7">
        <v>2</v>
      </c>
      <c r="D7">
        <v>21</v>
      </c>
      <c r="E7">
        <f>'PART II COMPETENCIES (SH)'!B15</f>
        <v>1</v>
      </c>
    </row>
    <row r="8" spans="1:5">
      <c r="A8">
        <f>Encoding!C$8</f>
        <v>0</v>
      </c>
      <c r="B8" t="str">
        <f>Encoding!$C$8&amp;Encoding!$C$4</f>
        <v/>
      </c>
      <c r="C8">
        <v>2</v>
      </c>
      <c r="D8">
        <v>22</v>
      </c>
      <c r="E8">
        <f>'PART II COMPETENCIES (SH)'!B18</f>
        <v>2</v>
      </c>
    </row>
    <row r="9" spans="1:5">
      <c r="A9">
        <f>Encoding!C$8</f>
        <v>0</v>
      </c>
      <c r="B9" t="str">
        <f>Encoding!$C$8&amp;Encoding!$C$4</f>
        <v/>
      </c>
      <c r="C9">
        <v>2</v>
      </c>
      <c r="D9">
        <v>23</v>
      </c>
      <c r="E9">
        <f>'PART II COMPETENCIES (SH)'!B20</f>
        <v>3</v>
      </c>
    </row>
    <row r="10" spans="1:5">
      <c r="A10">
        <f>Encoding!C$8</f>
        <v>0</v>
      </c>
      <c r="B10" t="str">
        <f>Encoding!$C$8&amp;Encoding!$C$4</f>
        <v/>
      </c>
      <c r="C10">
        <v>2</v>
      </c>
      <c r="D10">
        <v>24</v>
      </c>
      <c r="E10">
        <f>'PART II COMPETENCIES (SH)'!B22</f>
        <v>4</v>
      </c>
    </row>
    <row r="11" spans="1:5">
      <c r="A11">
        <f>Encoding!C$8</f>
        <v>0</v>
      </c>
      <c r="B11" t="str">
        <f>Encoding!$C$8&amp;Encoding!$C$4</f>
        <v/>
      </c>
      <c r="C11">
        <v>2</v>
      </c>
      <c r="D11">
        <v>25</v>
      </c>
      <c r="E11">
        <f>'PART II COMPETENCIES (SH)'!B23</f>
        <v>5</v>
      </c>
    </row>
    <row r="12" spans="1:5">
      <c r="A12">
        <f>Encoding!C$8</f>
        <v>0</v>
      </c>
      <c r="B12" t="str">
        <f>Encoding!$C$8&amp;Encoding!$C$4</f>
        <v/>
      </c>
      <c r="C12">
        <v>3</v>
      </c>
      <c r="D12">
        <v>31</v>
      </c>
      <c r="E12">
        <f>'PART II COMPETENCIES (SH)'!B28</f>
        <v>5</v>
      </c>
    </row>
    <row r="13" spans="1:5">
      <c r="A13">
        <f>Encoding!C$8</f>
        <v>0</v>
      </c>
      <c r="B13" t="str">
        <f>Encoding!$C$8&amp;Encoding!$C$4</f>
        <v/>
      </c>
      <c r="C13">
        <v>3</v>
      </c>
      <c r="D13">
        <v>32</v>
      </c>
      <c r="E13">
        <f>'PART II COMPETENCIES (SH)'!B30</f>
        <v>5</v>
      </c>
    </row>
    <row r="14" spans="1:5">
      <c r="A14">
        <f>Encoding!C$8</f>
        <v>0</v>
      </c>
      <c r="B14" t="str">
        <f>Encoding!$C$8&amp;Encoding!$C$4</f>
        <v/>
      </c>
      <c r="C14">
        <v>3</v>
      </c>
      <c r="D14">
        <v>33</v>
      </c>
      <c r="E14">
        <f>'PART II COMPETENCIES (SH)'!B32</f>
        <v>5</v>
      </c>
    </row>
    <row r="15" spans="1:5">
      <c r="A15">
        <f>Encoding!C$8</f>
        <v>0</v>
      </c>
      <c r="B15" t="str">
        <f>Encoding!$C$8&amp;Encoding!$C$4</f>
        <v/>
      </c>
      <c r="C15">
        <v>3</v>
      </c>
      <c r="D15">
        <v>34</v>
      </c>
      <c r="E15">
        <f>'PART II COMPETENCIES (SH)'!B36</f>
        <v>5</v>
      </c>
    </row>
    <row r="16" spans="1:5">
      <c r="A16">
        <f>Encoding!C$8</f>
        <v>0</v>
      </c>
      <c r="B16" t="str">
        <f>Encoding!$C$8&amp;Encoding!$C$4</f>
        <v/>
      </c>
      <c r="C16">
        <v>3</v>
      </c>
      <c r="D16">
        <v>35</v>
      </c>
      <c r="E16">
        <f>'PART II COMPETENCIES (SH)'!B39</f>
        <v>5</v>
      </c>
    </row>
    <row r="17" spans="1:5">
      <c r="A17">
        <f>Encoding!C$8</f>
        <v>0</v>
      </c>
      <c r="B17" t="str">
        <f>Encoding!$C$8&amp;Encoding!$C$4</f>
        <v/>
      </c>
      <c r="C17">
        <v>4</v>
      </c>
      <c r="D17">
        <v>41</v>
      </c>
      <c r="E17">
        <f>'PART II COMPETENCIES (SH)'!F4</f>
        <v>2</v>
      </c>
    </row>
    <row r="18" spans="1:5">
      <c r="A18">
        <f>Encoding!C$8</f>
        <v>0</v>
      </c>
      <c r="B18" t="str">
        <f>Encoding!$C$8&amp;Encoding!$C$4</f>
        <v/>
      </c>
      <c r="C18">
        <v>4</v>
      </c>
      <c r="D18">
        <v>42</v>
      </c>
      <c r="E18">
        <f>'PART II COMPETENCIES (SH)'!F5</f>
        <v>3</v>
      </c>
    </row>
    <row r="19" spans="1:5">
      <c r="A19">
        <f>Encoding!C$8</f>
        <v>0</v>
      </c>
      <c r="B19" t="str">
        <f>Encoding!$C$8&amp;Encoding!$C$4</f>
        <v/>
      </c>
      <c r="C19">
        <v>4</v>
      </c>
      <c r="D19">
        <v>43</v>
      </c>
      <c r="E19">
        <f>'PART II COMPETENCIES (SH)'!F7</f>
        <v>3</v>
      </c>
    </row>
    <row r="20" spans="1:5">
      <c r="A20">
        <f>Encoding!C$8</f>
        <v>0</v>
      </c>
      <c r="B20" t="str">
        <f>Encoding!$C$8&amp;Encoding!$C$4</f>
        <v/>
      </c>
      <c r="C20">
        <v>4</v>
      </c>
      <c r="D20">
        <v>44</v>
      </c>
      <c r="E20">
        <f>'PART II COMPETENCIES (SH)'!F9</f>
        <v>3</v>
      </c>
    </row>
    <row r="21" spans="1:5">
      <c r="A21">
        <f>Encoding!C$8</f>
        <v>0</v>
      </c>
      <c r="B21" t="str">
        <f>Encoding!$C$8&amp;Encoding!$C$4</f>
        <v/>
      </c>
      <c r="C21">
        <v>4</v>
      </c>
      <c r="D21">
        <v>45</v>
      </c>
      <c r="E21">
        <f>'PART II COMPETENCIES (SH)'!F10</f>
        <v>3</v>
      </c>
    </row>
    <row r="22" spans="1:5">
      <c r="A22">
        <f>Encoding!C$8</f>
        <v>0</v>
      </c>
      <c r="B22" t="str">
        <f>Encoding!$C$8&amp;Encoding!$C$4</f>
        <v/>
      </c>
      <c r="C22">
        <v>5</v>
      </c>
      <c r="D22">
        <v>51</v>
      </c>
      <c r="E22">
        <f>'PART II COMPETENCIES (SH)'!F15</f>
        <v>5</v>
      </c>
    </row>
    <row r="23" spans="1:5">
      <c r="A23">
        <f>Encoding!C$8</f>
        <v>0</v>
      </c>
      <c r="B23" t="str">
        <f>Encoding!$C$8&amp;Encoding!$C$4</f>
        <v/>
      </c>
      <c r="C23">
        <v>5</v>
      </c>
      <c r="D23">
        <v>52</v>
      </c>
      <c r="E23">
        <f>'PART II COMPETENCIES (SH)'!F17</f>
        <v>4</v>
      </c>
    </row>
    <row r="24" spans="1:5">
      <c r="A24">
        <f>Encoding!C$8</f>
        <v>0</v>
      </c>
      <c r="B24" t="str">
        <f>Encoding!$C$8&amp;Encoding!$C$4</f>
        <v/>
      </c>
      <c r="C24">
        <v>5</v>
      </c>
      <c r="D24">
        <v>53</v>
      </c>
      <c r="E24">
        <f>'PART II COMPETENCIES (SH)'!F19</f>
        <v>4</v>
      </c>
    </row>
    <row r="25" spans="1:5">
      <c r="A25">
        <f>Encoding!C$8</f>
        <v>0</v>
      </c>
      <c r="B25" t="str">
        <f>Encoding!$C$8&amp;Encoding!$C$4</f>
        <v/>
      </c>
      <c r="C25">
        <v>5</v>
      </c>
      <c r="D25">
        <v>54</v>
      </c>
      <c r="E25">
        <f>'PART II COMPETENCIES (SH)'!F21</f>
        <v>5</v>
      </c>
    </row>
    <row r="26" spans="1:5">
      <c r="A26">
        <f>Encoding!C$8</f>
        <v>0</v>
      </c>
      <c r="B26" t="str">
        <f>Encoding!$C$8&amp;Encoding!$C$4</f>
        <v/>
      </c>
      <c r="C26">
        <v>5</v>
      </c>
      <c r="D26">
        <v>55</v>
      </c>
      <c r="E26">
        <f>'PART II COMPETENCIES (SH)'!F23</f>
        <v>5</v>
      </c>
    </row>
    <row r="27" spans="1:5">
      <c r="A27">
        <f>Encoding!C$8</f>
        <v>0</v>
      </c>
      <c r="B27" t="str">
        <f>Encoding!$C$8&amp;Encoding!$C$4</f>
        <v/>
      </c>
      <c r="C27">
        <v>6</v>
      </c>
      <c r="D27">
        <v>61</v>
      </c>
      <c r="E27">
        <f>'PART II COMPETENCIES (SH)'!F28</f>
        <v>5</v>
      </c>
    </row>
    <row r="28" spans="1:5">
      <c r="A28">
        <f>Encoding!C$8</f>
        <v>0</v>
      </c>
      <c r="B28" t="str">
        <f>Encoding!$C$8&amp;Encoding!$C$4</f>
        <v/>
      </c>
      <c r="C28">
        <v>6</v>
      </c>
      <c r="D28">
        <v>62</v>
      </c>
      <c r="E28">
        <f>'PART II COMPETENCIES (SH)'!F31</f>
        <v>5</v>
      </c>
    </row>
    <row r="29" spans="1:5">
      <c r="A29">
        <f>Encoding!C$8</f>
        <v>0</v>
      </c>
      <c r="B29" t="str">
        <f>Encoding!$C$8&amp;Encoding!$C$4</f>
        <v/>
      </c>
      <c r="C29">
        <v>6</v>
      </c>
      <c r="D29">
        <v>63</v>
      </c>
      <c r="E29">
        <f>'PART II COMPETENCIES (SH)'!F34</f>
        <v>5</v>
      </c>
    </row>
    <row r="30" spans="1:5">
      <c r="A30">
        <f>Encoding!C$8</f>
        <v>0</v>
      </c>
      <c r="B30" t="str">
        <f>Encoding!$C$8&amp;Encoding!$C$4</f>
        <v/>
      </c>
      <c r="C30">
        <v>6</v>
      </c>
      <c r="D30">
        <v>64</v>
      </c>
      <c r="E30">
        <f>'PART II COMPETENCIES (SH)'!F36</f>
        <v>5</v>
      </c>
    </row>
    <row r="31" spans="1:5">
      <c r="A31">
        <f>Encoding!C$8</f>
        <v>0</v>
      </c>
      <c r="B31" t="str">
        <f>Encoding!$C$8&amp;Encoding!$C$4</f>
        <v/>
      </c>
      <c r="C31">
        <v>6</v>
      </c>
      <c r="D31">
        <v>65</v>
      </c>
      <c r="E31">
        <f>'PART II COMPETENCIES (SH)'!F38</f>
        <v>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FE6BD-1C6F-4365-A4AB-02798D74A1FC}">
  <dimension ref="A1:E16"/>
  <sheetViews>
    <sheetView workbookViewId="0">
      <selection activeCell="F19" sqref="F19"/>
    </sheetView>
  </sheetViews>
  <sheetFormatPr defaultRowHeight="14.4"/>
  <cols>
    <col min="1" max="1" width="10.88671875" customWidth="1"/>
    <col min="3" max="3" width="9" customWidth="1"/>
  </cols>
  <sheetData>
    <row r="1" spans="1:5">
      <c r="A1" s="61" t="s">
        <v>945</v>
      </c>
      <c r="B1" s="62" t="s">
        <v>941</v>
      </c>
      <c r="C1" s="62" t="s">
        <v>946</v>
      </c>
      <c r="D1" s="62" t="s">
        <v>947</v>
      </c>
      <c r="E1" s="63" t="s">
        <v>943</v>
      </c>
    </row>
    <row r="2" spans="1:5">
      <c r="A2">
        <f>Encoding!C$8</f>
        <v>0</v>
      </c>
      <c r="B2" t="str">
        <f>Encoding!C$8&amp;Encoding!C$4</f>
        <v/>
      </c>
      <c r="C2">
        <v>1</v>
      </c>
      <c r="D2">
        <v>11</v>
      </c>
      <c r="E2">
        <f>'PART II COMPETENCIES (SH)'!K4</f>
        <v>5</v>
      </c>
    </row>
    <row r="3" spans="1:5">
      <c r="A3">
        <f>Encoding!C$8</f>
        <v>0</v>
      </c>
      <c r="B3" t="str">
        <f>Encoding!C$8&amp;Encoding!C$4</f>
        <v/>
      </c>
      <c r="C3">
        <v>1</v>
      </c>
      <c r="D3">
        <v>12</v>
      </c>
      <c r="E3">
        <f>'PART II COMPETENCIES (SH)'!K7</f>
        <v>4</v>
      </c>
    </row>
    <row r="4" spans="1:5">
      <c r="A4">
        <f>Encoding!C$8</f>
        <v>0</v>
      </c>
      <c r="B4" t="str">
        <f>Encoding!C$8&amp;Encoding!C$4</f>
        <v/>
      </c>
      <c r="C4">
        <v>1</v>
      </c>
      <c r="D4">
        <v>13</v>
      </c>
      <c r="E4">
        <f>'PART II COMPETENCIES (SH)'!K9</f>
        <v>5</v>
      </c>
    </row>
    <row r="5" spans="1:5">
      <c r="A5">
        <f>Encoding!C$8</f>
        <v>0</v>
      </c>
      <c r="B5" t="str">
        <f>Encoding!C$8&amp;Encoding!C$4</f>
        <v/>
      </c>
      <c r="C5">
        <v>1</v>
      </c>
      <c r="D5">
        <v>14</v>
      </c>
      <c r="E5">
        <f>'PART II COMPETENCIES (SH)'!K11</f>
        <v>4</v>
      </c>
    </row>
    <row r="6" spans="1:5">
      <c r="A6">
        <f>Encoding!C$8</f>
        <v>0</v>
      </c>
      <c r="B6" t="str">
        <f>Encoding!C$8&amp;Encoding!C$4</f>
        <v/>
      </c>
      <c r="C6">
        <v>1</v>
      </c>
      <c r="D6">
        <v>15</v>
      </c>
      <c r="E6">
        <f>'PART II COMPETENCIES (SH)'!K13</f>
        <v>5</v>
      </c>
    </row>
    <row r="7" spans="1:5">
      <c r="A7">
        <f>Encoding!C$8</f>
        <v>0</v>
      </c>
      <c r="B7" t="str">
        <f>Encoding!C$8&amp;Encoding!C$4</f>
        <v/>
      </c>
      <c r="C7">
        <v>2</v>
      </c>
      <c r="D7">
        <v>21</v>
      </c>
      <c r="E7">
        <f>'PART II COMPETENCIES (SH)'!K19</f>
        <v>0</v>
      </c>
    </row>
    <row r="8" spans="1:5">
      <c r="A8">
        <f>Encoding!C$8</f>
        <v>0</v>
      </c>
      <c r="B8" t="str">
        <f>Encoding!C$8&amp;Encoding!C$4</f>
        <v/>
      </c>
      <c r="C8">
        <v>2</v>
      </c>
      <c r="D8">
        <v>22</v>
      </c>
      <c r="E8">
        <f>'PART II COMPETENCIES (SH)'!K24</f>
        <v>4</v>
      </c>
    </row>
    <row r="9" spans="1:5">
      <c r="A9">
        <f>Encoding!C$8</f>
        <v>0</v>
      </c>
      <c r="B9" t="str">
        <f>Encoding!C$8&amp;Encoding!C$4</f>
        <v/>
      </c>
      <c r="C9">
        <v>2</v>
      </c>
      <c r="D9">
        <v>23</v>
      </c>
      <c r="E9">
        <f>'PART II COMPETENCIES (SH)'!K24</f>
        <v>4</v>
      </c>
    </row>
    <row r="10" spans="1:5">
      <c r="A10">
        <f>Encoding!C$8</f>
        <v>0</v>
      </c>
      <c r="B10" t="str">
        <f>Encoding!C$8&amp;Encoding!C$4</f>
        <v/>
      </c>
      <c r="C10">
        <v>2</v>
      </c>
      <c r="D10">
        <v>24</v>
      </c>
      <c r="E10">
        <f>'PART II COMPETENCIES (SH)'!K29</f>
        <v>2</v>
      </c>
    </row>
    <row r="11" spans="1:5">
      <c r="A11">
        <f>Encoding!C$8</f>
        <v>0</v>
      </c>
      <c r="B11" t="str">
        <f>Encoding!C$8&amp;Encoding!C$4</f>
        <v/>
      </c>
      <c r="C11">
        <v>2</v>
      </c>
      <c r="D11">
        <v>25</v>
      </c>
      <c r="E11">
        <f>'PART II COMPETENCIES (SH)'!K31</f>
        <v>5</v>
      </c>
    </row>
    <row r="12" spans="1:5">
      <c r="A12">
        <f>Encoding!C$8</f>
        <v>0</v>
      </c>
      <c r="B12" t="str">
        <f>Encoding!C$8&amp;Encoding!C$4</f>
        <v/>
      </c>
      <c r="C12">
        <v>3</v>
      </c>
      <c r="D12">
        <v>31</v>
      </c>
      <c r="E12">
        <f>'PART II COMPETENCIES (SH)'!O4</f>
        <v>4</v>
      </c>
    </row>
    <row r="13" spans="1:5">
      <c r="A13">
        <f>Encoding!C$8</f>
        <v>0</v>
      </c>
      <c r="B13" t="str">
        <f>Encoding!C$8&amp;Encoding!C$4</f>
        <v/>
      </c>
      <c r="C13">
        <v>3</v>
      </c>
      <c r="D13">
        <v>32</v>
      </c>
      <c r="E13">
        <f>'PART II COMPETENCIES (SH)'!O6</f>
        <v>5</v>
      </c>
    </row>
    <row r="14" spans="1:5">
      <c r="A14">
        <f>Encoding!C$8</f>
        <v>0</v>
      </c>
      <c r="B14" t="str">
        <f>Encoding!C$8&amp;Encoding!C$4</f>
        <v/>
      </c>
      <c r="C14">
        <v>3</v>
      </c>
      <c r="D14">
        <v>33</v>
      </c>
      <c r="E14">
        <f>'PART II COMPETENCIES (SH)'!O9</f>
        <v>4</v>
      </c>
    </row>
    <row r="15" spans="1:5">
      <c r="A15">
        <f>Encoding!C$8</f>
        <v>0</v>
      </c>
      <c r="B15" t="str">
        <f>Encoding!C$8&amp;Encoding!C$4</f>
        <v/>
      </c>
      <c r="C15">
        <v>3</v>
      </c>
      <c r="D15">
        <v>34</v>
      </c>
      <c r="E15">
        <f>'PART II COMPETENCIES (SH)'!O11</f>
        <v>5</v>
      </c>
    </row>
    <row r="16" spans="1:5">
      <c r="A16">
        <f>Encoding!C$8</f>
        <v>0</v>
      </c>
      <c r="B16" t="str">
        <f>Encoding!C$8&amp;Encoding!C$4</f>
        <v/>
      </c>
      <c r="C16">
        <v>3</v>
      </c>
      <c r="D16">
        <v>35</v>
      </c>
      <c r="E16">
        <f>'PART II COMPETENCIES (SH)'!O14</f>
        <v>5</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09C75-7552-4DA7-9544-B22245ED2B73}">
  <dimension ref="A1:F17"/>
  <sheetViews>
    <sheetView workbookViewId="0">
      <selection activeCell="D2" sqref="D2:D17"/>
    </sheetView>
  </sheetViews>
  <sheetFormatPr defaultRowHeight="14.4"/>
  <cols>
    <col min="1" max="1" width="10.88671875" customWidth="1"/>
    <col min="4" max="4" width="10.6640625" customWidth="1"/>
  </cols>
  <sheetData>
    <row r="1" spans="1:6">
      <c r="A1" s="59" t="s">
        <v>945</v>
      </c>
      <c r="B1" s="59" t="s">
        <v>941</v>
      </c>
      <c r="C1" t="s">
        <v>948</v>
      </c>
      <c r="D1" t="s">
        <v>949</v>
      </c>
      <c r="E1" t="s">
        <v>950</v>
      </c>
      <c r="F1" t="s">
        <v>951</v>
      </c>
    </row>
    <row r="2" spans="1:6">
      <c r="A2" s="60">
        <f>Encoding!C$8</f>
        <v>0</v>
      </c>
      <c r="B2" s="60" t="str">
        <f>Encoding!$C$8&amp;Encoding!$C$4</f>
        <v/>
      </c>
      <c r="C2">
        <v>1</v>
      </c>
      <c r="D2">
        <v>1</v>
      </c>
      <c r="E2" s="5">
        <f>Encoding!H14</f>
        <v>0</v>
      </c>
      <c r="F2" s="5">
        <f>Encoding!I14</f>
        <v>0</v>
      </c>
    </row>
    <row r="3" spans="1:6">
      <c r="A3" s="60">
        <f>Encoding!C$8</f>
        <v>0</v>
      </c>
      <c r="B3" s="60" t="str">
        <f>Encoding!$C$8&amp;Encoding!$C$4</f>
        <v/>
      </c>
      <c r="C3">
        <v>1</v>
      </c>
      <c r="D3">
        <v>2</v>
      </c>
      <c r="E3" s="5">
        <f>Encoding!H15</f>
        <v>0</v>
      </c>
      <c r="F3" s="5">
        <f>Encoding!I15</f>
        <v>0</v>
      </c>
    </row>
    <row r="4" spans="1:6">
      <c r="A4" s="60">
        <f>Encoding!C$8</f>
        <v>0</v>
      </c>
      <c r="B4" s="60" t="str">
        <f>Encoding!$C$8&amp;Encoding!$C$4</f>
        <v/>
      </c>
      <c r="C4">
        <v>1</v>
      </c>
      <c r="D4">
        <v>3</v>
      </c>
      <c r="E4" s="5">
        <f>Encoding!H16</f>
        <v>0</v>
      </c>
      <c r="F4" s="5">
        <f>Encoding!I16</f>
        <v>0</v>
      </c>
    </row>
    <row r="5" spans="1:6">
      <c r="A5" s="60">
        <f>Encoding!C$8</f>
        <v>0</v>
      </c>
      <c r="B5" s="60" t="str">
        <f>Encoding!$C$8&amp;Encoding!$C$4</f>
        <v/>
      </c>
      <c r="C5">
        <v>2</v>
      </c>
      <c r="D5">
        <v>4</v>
      </c>
      <c r="E5" s="5">
        <f>Encoding!H17</f>
        <v>0</v>
      </c>
      <c r="F5" s="5">
        <f>Encoding!I17</f>
        <v>0</v>
      </c>
    </row>
    <row r="6" spans="1:6">
      <c r="A6" s="60">
        <f>Encoding!C$8</f>
        <v>0</v>
      </c>
      <c r="B6" s="60" t="str">
        <f>Encoding!$C$8&amp;Encoding!$C$4</f>
        <v/>
      </c>
      <c r="C6">
        <v>2</v>
      </c>
      <c r="D6">
        <v>5</v>
      </c>
      <c r="E6" s="5">
        <f>Encoding!H18</f>
        <v>0</v>
      </c>
      <c r="F6" s="5">
        <f>Encoding!I18</f>
        <v>0</v>
      </c>
    </row>
    <row r="7" spans="1:6">
      <c r="A7" s="60">
        <f>Encoding!C$8</f>
        <v>0</v>
      </c>
      <c r="B7" s="60" t="str">
        <f>Encoding!$C$8&amp;Encoding!$C$4</f>
        <v/>
      </c>
      <c r="C7">
        <v>2</v>
      </c>
      <c r="D7">
        <v>6</v>
      </c>
      <c r="E7" s="5">
        <f>Encoding!H19</f>
        <v>0</v>
      </c>
      <c r="F7" s="5">
        <f>Encoding!I19</f>
        <v>0</v>
      </c>
    </row>
    <row r="8" spans="1:6">
      <c r="A8" s="60">
        <f>Encoding!C$8</f>
        <v>0</v>
      </c>
      <c r="B8" s="60" t="str">
        <f>Encoding!$C$8&amp;Encoding!$C$4</f>
        <v/>
      </c>
      <c r="C8">
        <v>3</v>
      </c>
      <c r="D8">
        <v>7</v>
      </c>
      <c r="E8" s="5">
        <f>Encoding!H20</f>
        <v>0</v>
      </c>
      <c r="F8" s="5">
        <f>Encoding!I20</f>
        <v>0</v>
      </c>
    </row>
    <row r="9" spans="1:6">
      <c r="A9" s="60">
        <f>Encoding!C$8</f>
        <v>0</v>
      </c>
      <c r="B9" s="60" t="str">
        <f>Encoding!$C$8&amp;Encoding!$C$4</f>
        <v/>
      </c>
      <c r="C9">
        <v>3</v>
      </c>
      <c r="D9">
        <v>8</v>
      </c>
      <c r="E9" s="5">
        <f>Encoding!H21</f>
        <v>0</v>
      </c>
      <c r="F9" s="5">
        <f>Encoding!I21</f>
        <v>0</v>
      </c>
    </row>
    <row r="10" spans="1:6">
      <c r="A10" s="60">
        <f>Encoding!C$8</f>
        <v>0</v>
      </c>
      <c r="B10" s="60" t="str">
        <f>Encoding!$C$8&amp;Encoding!$C$4</f>
        <v/>
      </c>
      <c r="C10">
        <v>3</v>
      </c>
      <c r="D10">
        <v>9</v>
      </c>
      <c r="E10" s="5">
        <f>Encoding!H22</f>
        <v>0</v>
      </c>
      <c r="F10" s="5">
        <f>Encoding!I22</f>
        <v>0</v>
      </c>
    </row>
    <row r="11" spans="1:6">
      <c r="A11" s="60">
        <f>Encoding!C$8</f>
        <v>0</v>
      </c>
      <c r="B11" s="60" t="str">
        <f>Encoding!$C$8&amp;Encoding!$C$4</f>
        <v/>
      </c>
      <c r="C11">
        <v>4</v>
      </c>
      <c r="D11">
        <v>10</v>
      </c>
      <c r="E11" s="5">
        <f>Encoding!H23</f>
        <v>0</v>
      </c>
      <c r="F11" s="5">
        <f>Encoding!I23</f>
        <v>0</v>
      </c>
    </row>
    <row r="12" spans="1:6">
      <c r="A12" s="60">
        <f>Encoding!C$8</f>
        <v>0</v>
      </c>
      <c r="B12" s="60" t="str">
        <f>Encoding!$C$8&amp;Encoding!$C$4</f>
        <v/>
      </c>
      <c r="C12">
        <v>4</v>
      </c>
      <c r="D12">
        <v>11</v>
      </c>
      <c r="E12" s="5">
        <f>Encoding!H24</f>
        <v>0</v>
      </c>
      <c r="F12" s="5">
        <f>Encoding!I24</f>
        <v>0</v>
      </c>
    </row>
    <row r="13" spans="1:6">
      <c r="A13" s="60">
        <f>Encoding!C$8</f>
        <v>0</v>
      </c>
      <c r="B13" s="60" t="str">
        <f>Encoding!$C$8&amp;Encoding!$C$4</f>
        <v/>
      </c>
      <c r="C13">
        <v>4</v>
      </c>
      <c r="D13">
        <v>12</v>
      </c>
      <c r="E13" s="5">
        <f>Encoding!H25</f>
        <v>0</v>
      </c>
      <c r="F13" s="5">
        <f>Encoding!I25</f>
        <v>0</v>
      </c>
    </row>
    <row r="14" spans="1:6">
      <c r="A14" s="60">
        <f>Encoding!C$8</f>
        <v>0</v>
      </c>
      <c r="B14" s="60" t="str">
        <f>Encoding!$C$8&amp;Encoding!$C$4</f>
        <v/>
      </c>
      <c r="C14">
        <v>5</v>
      </c>
      <c r="D14">
        <v>13</v>
      </c>
      <c r="E14" s="5">
        <f>Encoding!H26</f>
        <v>0</v>
      </c>
      <c r="F14" s="5">
        <f>Encoding!I26</f>
        <v>0</v>
      </c>
    </row>
    <row r="15" spans="1:6">
      <c r="A15" s="60">
        <f>Encoding!C$8</f>
        <v>0</v>
      </c>
      <c r="B15" s="60" t="str">
        <f>Encoding!$C$8&amp;Encoding!$C$4</f>
        <v/>
      </c>
      <c r="C15">
        <v>5</v>
      </c>
      <c r="D15">
        <v>14</v>
      </c>
      <c r="E15" s="5">
        <f>Encoding!H27</f>
        <v>0</v>
      </c>
      <c r="F15" s="5">
        <f>Encoding!I27</f>
        <v>0</v>
      </c>
    </row>
    <row r="16" spans="1:6">
      <c r="A16" s="60">
        <f>Encoding!C$8</f>
        <v>0</v>
      </c>
      <c r="B16" s="60" t="str">
        <f>Encoding!$C$8&amp;Encoding!$C$4</f>
        <v/>
      </c>
      <c r="C16">
        <v>5</v>
      </c>
      <c r="D16">
        <v>15</v>
      </c>
      <c r="E16" s="5">
        <f>Encoding!H28</f>
        <v>0</v>
      </c>
      <c r="F16" s="5">
        <f>Encoding!I28</f>
        <v>0</v>
      </c>
    </row>
    <row r="17" spans="1:6">
      <c r="A17" s="60">
        <f>Encoding!C$8</f>
        <v>0</v>
      </c>
      <c r="B17" s="60" t="str">
        <f>Encoding!$C$8&amp;Encoding!$C$4</f>
        <v/>
      </c>
      <c r="C17">
        <v>6</v>
      </c>
      <c r="D17">
        <v>16</v>
      </c>
      <c r="E17" s="5">
        <f>Encoding!H29</f>
        <v>0</v>
      </c>
      <c r="F17" s="5">
        <f>Encoding!I29</f>
        <v>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DEFD7-CC38-469A-B13B-82B6139FF912}">
  <dimension ref="A1:H5"/>
  <sheetViews>
    <sheetView workbookViewId="0">
      <selection activeCell="C5" sqref="C5"/>
    </sheetView>
  </sheetViews>
  <sheetFormatPr defaultRowHeight="14.4"/>
  <cols>
    <col min="1" max="1" width="10.88671875" customWidth="1"/>
    <col min="4" max="4" width="19.77734375" customWidth="1"/>
    <col min="5" max="5" width="12" customWidth="1"/>
    <col min="7" max="7" width="9.6640625" customWidth="1"/>
    <col min="8" max="8" width="10.88671875" customWidth="1"/>
  </cols>
  <sheetData>
    <row r="1" spans="1:8">
      <c r="A1" s="59" t="s">
        <v>945</v>
      </c>
      <c r="B1" s="59" t="s">
        <v>941</v>
      </c>
      <c r="C1" s="59" t="s">
        <v>987</v>
      </c>
      <c r="D1" s="59" t="s">
        <v>952</v>
      </c>
      <c r="E1" s="59" t="s">
        <v>953</v>
      </c>
      <c r="F1" s="59" t="s">
        <v>954</v>
      </c>
      <c r="G1" s="64" t="s">
        <v>955</v>
      </c>
      <c r="H1" s="65" t="s">
        <v>956</v>
      </c>
    </row>
    <row r="2" spans="1:8" ht="54" customHeight="1">
      <c r="A2" s="60">
        <f>Encoding!C$8</f>
        <v>0</v>
      </c>
      <c r="B2" s="60" t="str">
        <f>Encoding!$C$8&amp;Encoding!$C$4</f>
        <v/>
      </c>
      <c r="C2" s="68">
        <v>1</v>
      </c>
      <c r="D2" t="str">
        <f>'PART III-IV_2021 (3)'!B19</f>
        <v>`</v>
      </c>
      <c r="E2">
        <f>'PART III-IV_2021 (3)'!D19</f>
        <v>0</v>
      </c>
      <c r="F2">
        <f>'PART III-IV_2021 (3)'!G19</f>
        <v>0</v>
      </c>
      <c r="G2">
        <f>'PART III-IV_2021 (3)'!J19</f>
        <v>0</v>
      </c>
      <c r="H2">
        <f>'PART III-IV_2021 (3)'!L19</f>
        <v>0</v>
      </c>
    </row>
    <row r="3" spans="1:8" ht="54" customHeight="1">
      <c r="A3" s="60">
        <f>Encoding!C$8</f>
        <v>0</v>
      </c>
      <c r="B3" s="60" t="str">
        <f>Encoding!$C$8&amp;Encoding!$C$4</f>
        <v/>
      </c>
      <c r="C3" s="68">
        <v>2</v>
      </c>
      <c r="D3">
        <f>'PART III-IV_2021 (3)'!B20</f>
        <v>0</v>
      </c>
      <c r="E3">
        <f>'PART III-IV_2021 (3)'!D20</f>
        <v>0</v>
      </c>
      <c r="F3">
        <f>'PART III-IV_2021 (3)'!G20</f>
        <v>0</v>
      </c>
      <c r="G3">
        <f>'PART III-IV_2021 (3)'!J20</f>
        <v>0</v>
      </c>
      <c r="H3">
        <f>'PART III-IV_2021 (3)'!L20</f>
        <v>0</v>
      </c>
    </row>
    <row r="4" spans="1:8" ht="54" customHeight="1">
      <c r="A4" s="60">
        <f>Encoding!C$8</f>
        <v>0</v>
      </c>
      <c r="B4" s="60" t="str">
        <f>Encoding!$C$8&amp;Encoding!$C$4</f>
        <v/>
      </c>
      <c r="C4" s="68">
        <v>3</v>
      </c>
      <c r="D4">
        <f>'PART III-IV_2021 (3)'!B21</f>
        <v>0</v>
      </c>
      <c r="E4">
        <f>'PART III-IV_2021 (3)'!D21</f>
        <v>0</v>
      </c>
      <c r="F4">
        <f>'PART III-IV_2021 (3)'!G21</f>
        <v>0</v>
      </c>
      <c r="G4">
        <f>'PART III-IV_2021 (3)'!J21</f>
        <v>0</v>
      </c>
      <c r="H4">
        <f>'PART III-IV_2021 (3)'!L21</f>
        <v>0</v>
      </c>
    </row>
    <row r="5" spans="1:8" ht="54" customHeight="1"/>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C23E0-1416-4457-B7D7-D8208FEEE731}">
  <dimension ref="A1:B28"/>
  <sheetViews>
    <sheetView workbookViewId="0">
      <selection activeCell="D36" sqref="D36"/>
    </sheetView>
  </sheetViews>
  <sheetFormatPr defaultRowHeight="14.4"/>
  <cols>
    <col min="1" max="1" width="21.77734375" customWidth="1"/>
    <col min="2" max="2" width="25.6640625" customWidth="1"/>
  </cols>
  <sheetData>
    <row r="1" spans="1:2" ht="23.4">
      <c r="A1" s="66" t="s">
        <v>957</v>
      </c>
      <c r="B1" s="66" t="s">
        <v>958</v>
      </c>
    </row>
    <row r="2" spans="1:2" ht="23.4">
      <c r="A2" s="67" t="s">
        <v>959</v>
      </c>
      <c r="B2" s="67" t="s">
        <v>960</v>
      </c>
    </row>
    <row r="3" spans="1:2" ht="23.4">
      <c r="A3" s="67" t="s">
        <v>961</v>
      </c>
      <c r="B3" s="67">
        <v>4.0999999999999996</v>
      </c>
    </row>
    <row r="4" spans="1:2" ht="23.4">
      <c r="A4" s="67" t="s">
        <v>962</v>
      </c>
      <c r="B4" s="67" t="e" cm="1">
        <f t="array" ref="B4">[1]!demographics[rating_period]</f>
        <v>#REF!</v>
      </c>
    </row>
    <row r="5" spans="1:2" ht="23.4">
      <c r="A5" s="67" t="s">
        <v>963</v>
      </c>
      <c r="B5" s="67" t="str" cm="1">
        <f t="array" ref="B5">IFERROR(VLOOKUP([1]!demographics[teacher_type],teacher_type_code_lookup,2,FALSE),"R")</f>
        <v>R</v>
      </c>
    </row>
    <row r="6" spans="1:2" ht="23.4">
      <c r="A6" s="67" t="s">
        <v>964</v>
      </c>
      <c r="B6" s="67" t="e" cm="1">
        <f t="array" ref="B6">[1]!demographics[career_stage]</f>
        <v>#REF!</v>
      </c>
    </row>
    <row r="7" spans="1:2" ht="23.4">
      <c r="A7" s="67" t="s">
        <v>965</v>
      </c>
      <c r="B7" s="67">
        <f>required_cot</f>
        <v>2</v>
      </c>
    </row>
    <row r="8" spans="1:2" ht="23.4">
      <c r="A8" s="67" t="s">
        <v>966</v>
      </c>
      <c r="B8" s="67" t="b">
        <v>0</v>
      </c>
    </row>
    <row r="9" spans="1:2" ht="23.4">
      <c r="A9" s="67" t="s">
        <v>967</v>
      </c>
      <c r="B9" s="67" t="b">
        <v>0</v>
      </c>
    </row>
    <row r="10" spans="1:2" ht="23.4">
      <c r="A10" s="67" t="s">
        <v>968</v>
      </c>
      <c r="B10" s="67" t="b">
        <v>0</v>
      </c>
    </row>
    <row r="11" spans="1:2" ht="23.4">
      <c r="A11" s="67" t="s">
        <v>969</v>
      </c>
      <c r="B11" s="67" t="b">
        <v>0</v>
      </c>
    </row>
    <row r="12" spans="1:2" ht="23.4">
      <c r="A12" s="67" t="s">
        <v>970</v>
      </c>
      <c r="B12" s="67" t="b">
        <v>1</v>
      </c>
    </row>
    <row r="13" spans="1:2" ht="23.4">
      <c r="A13" s="67" t="s">
        <v>971</v>
      </c>
      <c r="B13" s="67" t="b">
        <v>1</v>
      </c>
    </row>
    <row r="14" spans="1:2" ht="23.4">
      <c r="A14" s="67" t="s">
        <v>972</v>
      </c>
      <c r="B14" s="67" t="b">
        <v>1</v>
      </c>
    </row>
    <row r="15" spans="1:2" ht="23.4">
      <c r="A15" s="67" t="s">
        <v>973</v>
      </c>
      <c r="B15" s="67" t="b">
        <v>1</v>
      </c>
    </row>
    <row r="16" spans="1:2" ht="23.4">
      <c r="A16" s="67" t="s">
        <v>974</v>
      </c>
      <c r="B16" s="67" t="b">
        <f>'[1]Encoding Part 1'!$R$18</f>
        <v>1</v>
      </c>
    </row>
    <row r="17" spans="1:2" ht="23.4">
      <c r="A17" s="67" t="s">
        <v>975</v>
      </c>
      <c r="B17" s="67" t="b">
        <f>'[1]Encoding Part 1'!$T$18</f>
        <v>1</v>
      </c>
    </row>
    <row r="18" spans="1:2" ht="23.4">
      <c r="A18" s="67" t="s">
        <v>976</v>
      </c>
      <c r="B18" s="67" t="b">
        <f>'[1]Encoding Part 1'!$V$18</f>
        <v>1</v>
      </c>
    </row>
    <row r="19" spans="1:2" ht="23.4">
      <c r="A19" s="67" t="s">
        <v>977</v>
      </c>
      <c r="B19" s="67" t="b">
        <f>'[1]Encoding Part 1'!$X$18</f>
        <v>1</v>
      </c>
    </row>
    <row r="20" spans="1:2" ht="23.4">
      <c r="A20" s="67" t="s">
        <v>978</v>
      </c>
      <c r="B20" s="67" t="s">
        <v>979</v>
      </c>
    </row>
    <row r="21" spans="1:2" ht="23.4">
      <c r="A21" s="67" t="s">
        <v>980</v>
      </c>
      <c r="B21" s="67" t="s">
        <v>979</v>
      </c>
    </row>
    <row r="22" spans="1:2" ht="23.4">
      <c r="A22" s="67" t="s">
        <v>981</v>
      </c>
      <c r="B22" s="67" t="str" cm="1">
        <f t="array" ref="B22">Table1[sh_id]</f>
        <v/>
      </c>
    </row>
    <row r="23" spans="1:2" ht="23.4">
      <c r="A23" s="67" t="s">
        <v>982</v>
      </c>
      <c r="B23" s="67" t="e" cm="1">
        <f t="array" ref="B23">[1]!demographics[lastname]</f>
        <v>#REF!</v>
      </c>
    </row>
    <row r="24" spans="1:2" ht="23.4">
      <c r="A24" s="67" t="s">
        <v>983</v>
      </c>
      <c r="B24" s="67" t="s">
        <v>988</v>
      </c>
    </row>
    <row r="25" spans="1:2" ht="23.4">
      <c r="A25" s="67" t="s">
        <v>984</v>
      </c>
      <c r="B25" s="67" t="s">
        <v>989</v>
      </c>
    </row>
    <row r="26" spans="1:2" ht="23.4">
      <c r="A26" s="67" t="s">
        <v>985</v>
      </c>
      <c r="B26" s="67" t="e" cm="1">
        <f t="array" ref="B26">[1]!demographics[level_taught]</f>
        <v>#REF!</v>
      </c>
    </row>
    <row r="27" spans="1:2" ht="23.4">
      <c r="A27" s="67" t="s">
        <v>945</v>
      </c>
      <c r="B27" s="67">
        <f>Encoding!C8</f>
        <v>0</v>
      </c>
    </row>
    <row r="28" spans="1:2" ht="23.4">
      <c r="A28" s="67" t="s">
        <v>986</v>
      </c>
      <c r="B28" s="67" t="e" cm="1">
        <f t="array" ref="B28">[1]!school_attribs[school_name]</f>
        <v>#REF!</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A0ACF-0154-4ABA-BA37-5ECFE27031DF}">
  <sheetPr>
    <tabColor theme="9" tint="-0.499984740745262"/>
  </sheetPr>
  <dimension ref="A1:S40"/>
  <sheetViews>
    <sheetView showGridLines="0" tabSelected="1" view="pageBreakPreview" zoomScale="130" zoomScaleNormal="100" zoomScaleSheetLayoutView="130" workbookViewId="0">
      <selection activeCell="K5" sqref="K5"/>
    </sheetView>
  </sheetViews>
  <sheetFormatPr defaultRowHeight="14.4"/>
  <cols>
    <col min="2" max="2" width="15.33203125" customWidth="1"/>
    <col min="3" max="3" width="23.21875" customWidth="1"/>
    <col min="4" max="4" width="27.33203125" customWidth="1"/>
    <col min="5" max="6" width="6.21875" customWidth="1"/>
    <col min="7" max="7" width="6.109375" customWidth="1"/>
    <col min="8" max="8" width="7.88671875" customWidth="1"/>
    <col min="10" max="10" width="9.77734375" customWidth="1"/>
  </cols>
  <sheetData>
    <row r="1" spans="1:19" s="1" customFormat="1" ht="18">
      <c r="A1" s="208" t="s">
        <v>992</v>
      </c>
      <c r="B1" s="209"/>
      <c r="C1" s="209"/>
      <c r="D1" s="209"/>
      <c r="E1" s="209"/>
      <c r="F1" s="209"/>
      <c r="G1" s="209"/>
      <c r="H1" s="209"/>
      <c r="I1" s="209"/>
      <c r="J1"/>
      <c r="K1"/>
      <c r="L1"/>
      <c r="M1"/>
      <c r="N1"/>
      <c r="O1"/>
      <c r="P1"/>
      <c r="Q1"/>
      <c r="R1"/>
      <c r="S1"/>
    </row>
    <row r="2" spans="1:19" s="1" customFormat="1" ht="6.6" customHeight="1" thickBot="1">
      <c r="A2" s="2"/>
      <c r="B2" s="3"/>
      <c r="C2" s="3"/>
      <c r="D2" s="3"/>
      <c r="E2" s="3"/>
      <c r="F2" s="3"/>
      <c r="G2" s="74"/>
      <c r="H2" s="74"/>
      <c r="I2" s="4"/>
      <c r="J2"/>
      <c r="K2"/>
      <c r="L2"/>
      <c r="M2"/>
      <c r="N2"/>
      <c r="O2"/>
      <c r="P2"/>
      <c r="Q2"/>
      <c r="R2"/>
      <c r="S2"/>
    </row>
    <row r="3" spans="1:19" s="1" customFormat="1" ht="19.2" customHeight="1">
      <c r="A3" s="215" t="s">
        <v>1</v>
      </c>
      <c r="B3" s="216"/>
      <c r="C3" s="86"/>
      <c r="D3" s="75" t="s">
        <v>2</v>
      </c>
      <c r="E3" s="210"/>
      <c r="F3" s="210"/>
      <c r="G3" s="210"/>
      <c r="H3" s="210"/>
      <c r="I3" s="211"/>
      <c r="J3"/>
      <c r="K3"/>
      <c r="L3"/>
      <c r="M3"/>
      <c r="N3"/>
      <c r="O3"/>
      <c r="P3"/>
      <c r="Q3"/>
      <c r="R3"/>
      <c r="S3"/>
    </row>
    <row r="4" spans="1:19" s="1" customFormat="1" ht="19.2" customHeight="1">
      <c r="A4" s="167" t="s">
        <v>925</v>
      </c>
      <c r="B4" s="168"/>
      <c r="C4" s="87"/>
      <c r="D4" s="76" t="s">
        <v>926</v>
      </c>
      <c r="E4" s="212" t="e">
        <f>VLOOKUP(E3,Ref!F2:G3,2,FALSE)</f>
        <v>#N/A</v>
      </c>
      <c r="F4" s="212"/>
      <c r="G4" s="212"/>
      <c r="H4" s="212"/>
      <c r="I4" s="213"/>
      <c r="J4"/>
      <c r="K4"/>
      <c r="L4"/>
      <c r="M4"/>
      <c r="N4"/>
      <c r="O4"/>
      <c r="P4"/>
      <c r="Q4"/>
      <c r="R4"/>
      <c r="S4"/>
    </row>
    <row r="5" spans="1:19" s="1" customFormat="1" ht="19.2" customHeight="1">
      <c r="A5" s="203" t="s">
        <v>3</v>
      </c>
      <c r="B5" s="204"/>
      <c r="C5" s="88"/>
      <c r="D5" s="79" t="s">
        <v>927</v>
      </c>
      <c r="E5" s="219"/>
      <c r="F5" s="220"/>
      <c r="G5" s="220"/>
      <c r="H5" s="220"/>
      <c r="I5" s="221"/>
      <c r="J5"/>
      <c r="K5"/>
      <c r="L5"/>
      <c r="M5"/>
      <c r="N5"/>
      <c r="O5"/>
      <c r="P5"/>
      <c r="Q5"/>
      <c r="R5"/>
      <c r="S5"/>
    </row>
    <row r="6" spans="1:19" s="1" customFormat="1" ht="19.2" customHeight="1">
      <c r="A6" s="77" t="s">
        <v>825</v>
      </c>
      <c r="B6" s="78"/>
      <c r="C6" s="88"/>
      <c r="D6" s="79" t="s">
        <v>5</v>
      </c>
      <c r="E6" s="207">
        <v>45281</v>
      </c>
      <c r="F6" s="201"/>
      <c r="G6" s="201"/>
      <c r="H6" s="201"/>
      <c r="I6" s="202"/>
      <c r="J6"/>
      <c r="K6"/>
      <c r="L6"/>
      <c r="M6"/>
      <c r="N6"/>
      <c r="O6"/>
      <c r="P6"/>
      <c r="Q6"/>
      <c r="R6"/>
      <c r="S6"/>
    </row>
    <row r="7" spans="1:19" s="1" customFormat="1" ht="19.2" customHeight="1">
      <c r="A7" s="77" t="s">
        <v>826</v>
      </c>
      <c r="B7" s="78"/>
      <c r="C7" s="89"/>
      <c r="D7" s="214" t="s">
        <v>827</v>
      </c>
      <c r="E7" s="201" t="s">
        <v>832</v>
      </c>
      <c r="F7" s="201"/>
      <c r="G7" s="201"/>
      <c r="H7" s="201"/>
      <c r="I7" s="202"/>
      <c r="J7"/>
      <c r="K7"/>
      <c r="L7"/>
      <c r="M7"/>
      <c r="N7"/>
      <c r="O7"/>
      <c r="P7"/>
      <c r="Q7"/>
      <c r="R7"/>
      <c r="S7"/>
    </row>
    <row r="8" spans="1:19" s="1" customFormat="1" ht="19.2" customHeight="1">
      <c r="A8" s="203" t="s">
        <v>4</v>
      </c>
      <c r="B8" s="204"/>
      <c r="C8" s="88"/>
      <c r="D8" s="214"/>
      <c r="E8" s="201" t="s">
        <v>843</v>
      </c>
      <c r="F8" s="201"/>
      <c r="G8" s="201"/>
      <c r="H8" s="201"/>
      <c r="I8" s="202"/>
      <c r="J8"/>
      <c r="K8"/>
      <c r="L8"/>
      <c r="M8"/>
      <c r="N8"/>
      <c r="O8"/>
      <c r="P8"/>
      <c r="Q8"/>
      <c r="R8"/>
      <c r="S8"/>
    </row>
    <row r="9" spans="1:19" s="1" customFormat="1" ht="19.2" customHeight="1">
      <c r="A9" s="203" t="s">
        <v>833</v>
      </c>
      <c r="B9" s="204"/>
      <c r="C9" s="100" t="e">
        <f>VLOOKUP(C8,Ref!A2:C507,2,)</f>
        <v>#N/A</v>
      </c>
      <c r="D9" s="79" t="s">
        <v>834</v>
      </c>
      <c r="E9" s="201">
        <v>1</v>
      </c>
      <c r="F9" s="201"/>
      <c r="G9" s="201"/>
      <c r="H9" s="201"/>
      <c r="I9" s="202"/>
      <c r="J9"/>
      <c r="K9"/>
      <c r="L9"/>
      <c r="M9"/>
      <c r="N9"/>
      <c r="O9"/>
      <c r="P9"/>
      <c r="Q9"/>
      <c r="R9"/>
      <c r="S9"/>
    </row>
    <row r="10" spans="1:19" s="1" customFormat="1" ht="19.2" customHeight="1" thickBot="1">
      <c r="A10" s="217" t="s">
        <v>7</v>
      </c>
      <c r="B10" s="218"/>
      <c r="C10" s="101" t="e">
        <f>VLOOKUP(C8,Ref!A2:C507,3,)</f>
        <v>#N/A</v>
      </c>
      <c r="D10" s="80" t="s">
        <v>8</v>
      </c>
      <c r="E10" s="205" t="s">
        <v>990</v>
      </c>
      <c r="F10" s="205"/>
      <c r="G10" s="205"/>
      <c r="H10" s="205"/>
      <c r="I10" s="206"/>
      <c r="J10"/>
      <c r="K10"/>
      <c r="L10"/>
      <c r="M10"/>
      <c r="N10"/>
      <c r="O10"/>
      <c r="P10"/>
      <c r="Q10"/>
      <c r="R10"/>
      <c r="S10"/>
    </row>
    <row r="11" spans="1:19" ht="15" thickBot="1"/>
    <row r="12" spans="1:19">
      <c r="A12" s="237" t="s">
        <v>10</v>
      </c>
      <c r="B12" s="239" t="s">
        <v>11</v>
      </c>
      <c r="C12" s="239" t="s">
        <v>12</v>
      </c>
      <c r="D12" s="241"/>
      <c r="E12" s="226" t="s">
        <v>16</v>
      </c>
      <c r="F12" s="227"/>
      <c r="G12" s="228"/>
      <c r="H12" s="222" t="s">
        <v>17</v>
      </c>
      <c r="I12" s="224" t="s">
        <v>18</v>
      </c>
    </row>
    <row r="13" spans="1:19" ht="15" thickBot="1">
      <c r="A13" s="238"/>
      <c r="B13" s="240"/>
      <c r="C13" s="240"/>
      <c r="D13" s="242"/>
      <c r="E13" s="81" t="s">
        <v>30</v>
      </c>
      <c r="F13" s="81" t="s">
        <v>31</v>
      </c>
      <c r="G13" s="81" t="s">
        <v>32</v>
      </c>
      <c r="H13" s="223"/>
      <c r="I13" s="225"/>
    </row>
    <row r="14" spans="1:19" ht="31.8" customHeight="1" thickBot="1">
      <c r="A14" s="162" t="s">
        <v>33</v>
      </c>
      <c r="B14" s="165" t="s">
        <v>34</v>
      </c>
      <c r="C14" s="171" t="s">
        <v>35</v>
      </c>
      <c r="D14" s="172"/>
      <c r="E14" s="98">
        <v>0</v>
      </c>
      <c r="F14" s="98">
        <v>0</v>
      </c>
      <c r="G14" s="98">
        <v>0</v>
      </c>
      <c r="H14" s="102">
        <f>AVERAGE(E14:G14)</f>
        <v>0</v>
      </c>
      <c r="I14" s="103">
        <f>H14*Ref!E28</f>
        <v>0</v>
      </c>
    </row>
    <row r="15" spans="1:19" ht="28.2" customHeight="1" thickBot="1">
      <c r="A15" s="163"/>
      <c r="B15" s="166"/>
      <c r="C15" s="169" t="s">
        <v>58</v>
      </c>
      <c r="D15" s="170"/>
      <c r="E15" s="98">
        <v>0</v>
      </c>
      <c r="F15" s="98">
        <v>0</v>
      </c>
      <c r="G15" s="98">
        <v>0</v>
      </c>
      <c r="H15" s="104">
        <f>AVERAGE(E15:G15)</f>
        <v>0</v>
      </c>
      <c r="I15" s="105">
        <f>H15*Ref!E29</f>
        <v>0</v>
      </c>
    </row>
    <row r="16" spans="1:19" ht="57.6" customHeight="1" thickBot="1">
      <c r="A16" s="163"/>
      <c r="B16" s="166"/>
      <c r="C16" s="169" t="s">
        <v>71</v>
      </c>
      <c r="D16" s="170"/>
      <c r="E16" s="98">
        <v>0</v>
      </c>
      <c r="F16" s="98">
        <v>0</v>
      </c>
      <c r="G16" s="98">
        <v>0</v>
      </c>
      <c r="H16" s="104">
        <f t="shared" ref="H16:H28" si="0">AVERAGE(E16:G16)</f>
        <v>0</v>
      </c>
      <c r="I16" s="105">
        <f>H16*Ref!E30</f>
        <v>0</v>
      </c>
    </row>
    <row r="17" spans="1:9" ht="27" customHeight="1" thickBot="1">
      <c r="A17" s="163"/>
      <c r="B17" s="166" t="s">
        <v>81</v>
      </c>
      <c r="C17" s="169" t="s">
        <v>82</v>
      </c>
      <c r="D17" s="170"/>
      <c r="E17" s="98">
        <v>0</v>
      </c>
      <c r="F17" s="98">
        <v>0</v>
      </c>
      <c r="G17" s="98">
        <v>0</v>
      </c>
      <c r="H17" s="104">
        <f t="shared" si="0"/>
        <v>0</v>
      </c>
      <c r="I17" s="105">
        <f>H17*Ref!E31</f>
        <v>0</v>
      </c>
    </row>
    <row r="18" spans="1:9" ht="42" customHeight="1" thickBot="1">
      <c r="A18" s="163"/>
      <c r="B18" s="166"/>
      <c r="C18" s="169" t="s">
        <v>100</v>
      </c>
      <c r="D18" s="170"/>
      <c r="E18" s="98">
        <v>0</v>
      </c>
      <c r="F18" s="98">
        <v>0</v>
      </c>
      <c r="G18" s="98">
        <v>0</v>
      </c>
      <c r="H18" s="104">
        <f>AVERAGE(E18:G18)</f>
        <v>0</v>
      </c>
      <c r="I18" s="105">
        <f>H18*Ref!E32</f>
        <v>0</v>
      </c>
    </row>
    <row r="19" spans="1:9" ht="29.4" customHeight="1" thickBot="1">
      <c r="A19" s="163"/>
      <c r="B19" s="166"/>
      <c r="C19" s="169" t="s">
        <v>110</v>
      </c>
      <c r="D19" s="170"/>
      <c r="E19" s="98">
        <v>0</v>
      </c>
      <c r="F19" s="98">
        <v>0</v>
      </c>
      <c r="G19" s="98">
        <v>0</v>
      </c>
      <c r="H19" s="104">
        <f t="shared" si="0"/>
        <v>0</v>
      </c>
      <c r="I19" s="105">
        <f>H19*Ref!E33</f>
        <v>0</v>
      </c>
    </row>
    <row r="20" spans="1:9" ht="27.6" customHeight="1" thickBot="1">
      <c r="A20" s="163"/>
      <c r="B20" s="166" t="s">
        <v>121</v>
      </c>
      <c r="C20" s="169" t="s">
        <v>122</v>
      </c>
      <c r="D20" s="170"/>
      <c r="E20" s="98">
        <v>0</v>
      </c>
      <c r="F20" s="98">
        <v>0</v>
      </c>
      <c r="G20" s="98">
        <v>0</v>
      </c>
      <c r="H20" s="104">
        <f t="shared" si="0"/>
        <v>0</v>
      </c>
      <c r="I20" s="105">
        <f>H20*Ref!E34</f>
        <v>0</v>
      </c>
    </row>
    <row r="21" spans="1:9" ht="27" customHeight="1" thickBot="1">
      <c r="A21" s="163"/>
      <c r="B21" s="166"/>
      <c r="C21" s="169" t="s">
        <v>130</v>
      </c>
      <c r="D21" s="170"/>
      <c r="E21" s="98">
        <v>0</v>
      </c>
      <c r="F21" s="98">
        <v>0</v>
      </c>
      <c r="G21" s="98">
        <v>0</v>
      </c>
      <c r="H21" s="104">
        <f t="shared" si="0"/>
        <v>0</v>
      </c>
      <c r="I21" s="105">
        <f>H21*Ref!E35</f>
        <v>0</v>
      </c>
    </row>
    <row r="22" spans="1:9" ht="30" customHeight="1" thickBot="1">
      <c r="A22" s="163"/>
      <c r="B22" s="166"/>
      <c r="C22" s="169" t="s">
        <v>148</v>
      </c>
      <c r="D22" s="170"/>
      <c r="E22" s="98">
        <v>0</v>
      </c>
      <c r="F22" s="98">
        <v>0</v>
      </c>
      <c r="G22" s="98">
        <v>0</v>
      </c>
      <c r="H22" s="104">
        <f t="shared" si="0"/>
        <v>0</v>
      </c>
      <c r="I22" s="105">
        <f>H22*Ref!E36</f>
        <v>0</v>
      </c>
    </row>
    <row r="23" spans="1:9" ht="29.4" customHeight="1" thickBot="1">
      <c r="A23" s="163"/>
      <c r="B23" s="166" t="s">
        <v>167</v>
      </c>
      <c r="C23" s="169" t="s">
        <v>168</v>
      </c>
      <c r="D23" s="170"/>
      <c r="E23" s="98">
        <v>0</v>
      </c>
      <c r="F23" s="98">
        <v>0</v>
      </c>
      <c r="G23" s="98">
        <v>0</v>
      </c>
      <c r="H23" s="104">
        <f t="shared" si="0"/>
        <v>0</v>
      </c>
      <c r="I23" s="105">
        <f>H23*Ref!E37</f>
        <v>0</v>
      </c>
    </row>
    <row r="24" spans="1:9" ht="47.4" customHeight="1" thickBot="1">
      <c r="A24" s="163"/>
      <c r="B24" s="166"/>
      <c r="C24" s="169" t="s">
        <v>201</v>
      </c>
      <c r="D24" s="170"/>
      <c r="E24" s="98">
        <v>0</v>
      </c>
      <c r="F24" s="98">
        <v>0</v>
      </c>
      <c r="G24" s="98">
        <v>0</v>
      </c>
      <c r="H24" s="104">
        <f t="shared" si="0"/>
        <v>0</v>
      </c>
      <c r="I24" s="105">
        <f>H24*Ref!E38</f>
        <v>0</v>
      </c>
    </row>
    <row r="25" spans="1:9" ht="29.4" customHeight="1" thickBot="1">
      <c r="A25" s="163"/>
      <c r="B25" s="166"/>
      <c r="C25" s="169" t="s">
        <v>184</v>
      </c>
      <c r="D25" s="170"/>
      <c r="E25" s="98">
        <v>0</v>
      </c>
      <c r="F25" s="98">
        <v>0</v>
      </c>
      <c r="G25" s="98">
        <v>0</v>
      </c>
      <c r="H25" s="104">
        <f t="shared" si="0"/>
        <v>0</v>
      </c>
      <c r="I25" s="105">
        <f>H25*Ref!E39</f>
        <v>0</v>
      </c>
    </row>
    <row r="26" spans="1:9" ht="28.8" customHeight="1" thickBot="1">
      <c r="A26" s="163"/>
      <c r="B26" s="166" t="s">
        <v>212</v>
      </c>
      <c r="C26" s="169" t="s">
        <v>213</v>
      </c>
      <c r="D26" s="170"/>
      <c r="E26" s="98">
        <v>0</v>
      </c>
      <c r="F26" s="98">
        <v>0</v>
      </c>
      <c r="G26" s="98">
        <v>0</v>
      </c>
      <c r="H26" s="104">
        <f t="shared" si="0"/>
        <v>0</v>
      </c>
      <c r="I26" s="105">
        <f>H26*Ref!E40</f>
        <v>0</v>
      </c>
    </row>
    <row r="27" spans="1:9" ht="16.8" customHeight="1" thickBot="1">
      <c r="A27" s="163"/>
      <c r="B27" s="166"/>
      <c r="C27" s="169" t="s">
        <v>232</v>
      </c>
      <c r="D27" s="170"/>
      <c r="E27" s="98">
        <v>0</v>
      </c>
      <c r="F27" s="98">
        <v>0</v>
      </c>
      <c r="G27" s="98">
        <v>0</v>
      </c>
      <c r="H27" s="104">
        <f t="shared" si="0"/>
        <v>0</v>
      </c>
      <c r="I27" s="105">
        <f>H27*Ref!E41</f>
        <v>0</v>
      </c>
    </row>
    <row r="28" spans="1:9" ht="28.8" customHeight="1" thickBot="1">
      <c r="A28" s="163"/>
      <c r="B28" s="166"/>
      <c r="C28" s="169" t="s">
        <v>246</v>
      </c>
      <c r="D28" s="170"/>
      <c r="E28" s="98">
        <v>0</v>
      </c>
      <c r="F28" s="98">
        <v>0</v>
      </c>
      <c r="G28" s="98">
        <v>0</v>
      </c>
      <c r="H28" s="104">
        <f t="shared" si="0"/>
        <v>0</v>
      </c>
      <c r="I28" s="105">
        <f>H28*Ref!E42</f>
        <v>0</v>
      </c>
    </row>
    <row r="29" spans="1:9" ht="28.8" customHeight="1" thickBot="1">
      <c r="A29" s="164"/>
      <c r="B29" s="99" t="s">
        <v>258</v>
      </c>
      <c r="C29" s="243" t="s">
        <v>259</v>
      </c>
      <c r="D29" s="244"/>
      <c r="E29" s="137"/>
      <c r="F29" s="137"/>
      <c r="G29" s="98">
        <v>0</v>
      </c>
      <c r="H29" s="106">
        <f>AVERAGE(E29:G29)</f>
        <v>0</v>
      </c>
      <c r="I29" s="107">
        <f>H29*Ref!E43</f>
        <v>0</v>
      </c>
    </row>
    <row r="30" spans="1:9" ht="15" thickBot="1">
      <c r="E30" s="82"/>
    </row>
    <row r="31" spans="1:9" ht="14.4" customHeight="1">
      <c r="A31" s="229" t="str">
        <f>IF(C3="","",UPPER(C3))</f>
        <v/>
      </c>
      <c r="B31" s="230"/>
      <c r="C31" s="233" t="str">
        <f>IF(E3="","",E3)</f>
        <v/>
      </c>
      <c r="D31" s="235" t="s">
        <v>940</v>
      </c>
      <c r="E31" s="187" t="s">
        <v>991</v>
      </c>
      <c r="F31" s="188"/>
      <c r="G31" s="189"/>
      <c r="H31" s="175">
        <f>SUM(I14:I29)</f>
        <v>0</v>
      </c>
      <c r="I31" s="176"/>
    </row>
    <row r="32" spans="1:9" ht="29.4" customHeight="1" thickBot="1">
      <c r="A32" s="231"/>
      <c r="B32" s="232"/>
      <c r="C32" s="234"/>
      <c r="D32" s="236"/>
      <c r="E32" s="190"/>
      <c r="F32" s="191"/>
      <c r="G32" s="192"/>
      <c r="H32" s="177"/>
      <c r="I32" s="178"/>
    </row>
    <row r="33" spans="1:9" ht="14.4" customHeight="1">
      <c r="A33" s="179" t="s">
        <v>828</v>
      </c>
      <c r="B33" s="180"/>
      <c r="C33" s="183" t="s">
        <v>811</v>
      </c>
      <c r="D33" s="185" t="s">
        <v>829</v>
      </c>
      <c r="E33" s="187" t="s">
        <v>267</v>
      </c>
      <c r="F33" s="188"/>
      <c r="G33" s="189"/>
      <c r="H33" s="193" t="str">
        <f>IF(AND(H31&lt;=5,H31&gt;=4.5),C36,IF(AND(H31&lt;=4.499,H31&gt;=3.5),C37,IF(AND(H31&lt;=3.499,H31&gt;=2.5),C38,IF(AND(H31&lt;=2.499,H31&gt;=1.5),C39,C40))))</f>
        <v>POOR</v>
      </c>
      <c r="I33" s="194"/>
    </row>
    <row r="34" spans="1:9" ht="12.6" customHeight="1" thickBot="1">
      <c r="A34" s="181"/>
      <c r="B34" s="182"/>
      <c r="C34" s="184"/>
      <c r="D34" s="186"/>
      <c r="E34" s="190"/>
      <c r="F34" s="191"/>
      <c r="G34" s="192"/>
      <c r="H34" s="195"/>
      <c r="I34" s="196"/>
    </row>
    <row r="35" spans="1:9">
      <c r="A35" s="197" t="s">
        <v>266</v>
      </c>
      <c r="B35" s="198"/>
      <c r="C35" s="83" t="s">
        <v>267</v>
      </c>
    </row>
    <row r="36" spans="1:9">
      <c r="A36" s="199" t="s">
        <v>269</v>
      </c>
      <c r="B36" s="200"/>
      <c r="C36" s="84" t="s">
        <v>270</v>
      </c>
    </row>
    <row r="37" spans="1:9">
      <c r="A37" s="199" t="s">
        <v>271</v>
      </c>
      <c r="B37" s="200"/>
      <c r="C37" s="84" t="s">
        <v>272</v>
      </c>
    </row>
    <row r="38" spans="1:9">
      <c r="A38" s="199" t="s">
        <v>273</v>
      </c>
      <c r="B38" s="200"/>
      <c r="C38" s="84" t="s">
        <v>274</v>
      </c>
    </row>
    <row r="39" spans="1:9">
      <c r="A39" s="199" t="s">
        <v>275</v>
      </c>
      <c r="B39" s="200"/>
      <c r="C39" s="84" t="s">
        <v>276</v>
      </c>
    </row>
    <row r="40" spans="1:9" ht="15" thickBot="1">
      <c r="A40" s="173" t="s">
        <v>277</v>
      </c>
      <c r="B40" s="174"/>
      <c r="C40" s="85" t="s">
        <v>278</v>
      </c>
    </row>
  </sheetData>
  <sheetProtection algorithmName="SHA-512" hashValue="wn6kDgtlxid+RxOgfU8lf2fL6EvlmSTsgO5lct6TeEg300wOefXm5c4tKqOtHI+EznXUAzGU4zEryLttQqgdYw==" saltValue="6WTqXclI/Evj7053TRk2Gg==" spinCount="100000" sheet="1" objects="1" scenarios="1"/>
  <sortState xmlns:xlrd2="http://schemas.microsoft.com/office/spreadsheetml/2017/richdata2" ref="Q1:R274">
    <sortCondition ref="Q1:Q274"/>
  </sortState>
  <mergeCells count="60">
    <mergeCell ref="H12:H13"/>
    <mergeCell ref="I12:I13"/>
    <mergeCell ref="E12:G12"/>
    <mergeCell ref="A31:B32"/>
    <mergeCell ref="C31:C32"/>
    <mergeCell ref="D31:D32"/>
    <mergeCell ref="A12:A13"/>
    <mergeCell ref="B12:B13"/>
    <mergeCell ref="C12:D13"/>
    <mergeCell ref="C26:D26"/>
    <mergeCell ref="C27:D27"/>
    <mergeCell ref="C28:D28"/>
    <mergeCell ref="C29:D29"/>
    <mergeCell ref="C20:D20"/>
    <mergeCell ref="C21:D21"/>
    <mergeCell ref="C22:D22"/>
    <mergeCell ref="E9:I9"/>
    <mergeCell ref="A8:B8"/>
    <mergeCell ref="E10:I10"/>
    <mergeCell ref="E6:I6"/>
    <mergeCell ref="A1:I1"/>
    <mergeCell ref="E3:I3"/>
    <mergeCell ref="E4:I4"/>
    <mergeCell ref="E7:I7"/>
    <mergeCell ref="E8:I8"/>
    <mergeCell ref="D7:D8"/>
    <mergeCell ref="A3:B3"/>
    <mergeCell ref="A5:B5"/>
    <mergeCell ref="A9:B9"/>
    <mergeCell ref="A10:B10"/>
    <mergeCell ref="E5:I5"/>
    <mergeCell ref="A40:B40"/>
    <mergeCell ref="H31:I32"/>
    <mergeCell ref="A33:B34"/>
    <mergeCell ref="C33:C34"/>
    <mergeCell ref="D33:D34"/>
    <mergeCell ref="E33:G34"/>
    <mergeCell ref="H33:I34"/>
    <mergeCell ref="E31:G32"/>
    <mergeCell ref="A35:B35"/>
    <mergeCell ref="A36:B36"/>
    <mergeCell ref="A37:B37"/>
    <mergeCell ref="A38:B38"/>
    <mergeCell ref="A39:B39"/>
    <mergeCell ref="C23:D23"/>
    <mergeCell ref="C24:D24"/>
    <mergeCell ref="C25:D25"/>
    <mergeCell ref="C14:D14"/>
    <mergeCell ref="C15:D15"/>
    <mergeCell ref="C16:D16"/>
    <mergeCell ref="C17:D17"/>
    <mergeCell ref="C18:D18"/>
    <mergeCell ref="C19:D19"/>
    <mergeCell ref="A14:A29"/>
    <mergeCell ref="B14:B16"/>
    <mergeCell ref="B20:B22"/>
    <mergeCell ref="B26:B28"/>
    <mergeCell ref="A4:B4"/>
    <mergeCell ref="B23:B25"/>
    <mergeCell ref="B17:B19"/>
  </mergeCells>
  <dataValidations count="1">
    <dataValidation type="whole" allowBlank="1" showInputMessage="1" showErrorMessage="1" errorTitle="Error Entry" error="Please enter number only" sqref="E9:I9" xr:uid="{CCC27920-A0F8-4291-B1E4-58FBE3F298A9}">
      <formula1>0</formula1>
      <formula2>50</formula2>
    </dataValidation>
  </dataValidations>
  <pageMargins left="0.70866141732283472" right="0.70866141732283472" top="0.74803149606299213" bottom="0.74803149606299213" header="0.31496062992125984" footer="0.31496062992125984"/>
  <pageSetup paperSize="9" scale="63" orientation="portrait" horizontalDpi="0" verticalDpi="0"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8D13660D-C15D-40D7-B18F-244AE42BC2A7}">
          <x14:formula1>
            <xm:f>Ref!$F$14:$F$16</xm:f>
          </x14:formula1>
          <xm:sqref>C6</xm:sqref>
        </x14:dataValidation>
        <x14:dataValidation type="list" allowBlank="1" showInputMessage="1" showErrorMessage="1" xr:uid="{E12B381E-68F1-47C5-A5C5-7481BCD662D0}">
          <x14:formula1>
            <xm:f>Ref!$E$2:$E$25</xm:f>
          </x14:formula1>
          <xm:sqref>C5</xm:sqref>
        </x14:dataValidation>
        <x14:dataValidation type="list" allowBlank="1" showInputMessage="1" showErrorMessage="1" xr:uid="{57C67D18-7F3B-4147-8FA9-0B4BD46D11E0}">
          <x14:formula1>
            <xm:f>Ref!$F$2:$F$3</xm:f>
          </x14:formula1>
          <xm:sqref>F3:I3 E3</xm:sqref>
        </x14:dataValidation>
        <x14:dataValidation type="list" allowBlank="1" showInputMessage="1" showErrorMessage="1" xr:uid="{5378685E-96A4-4708-AF9C-D0BC24857F4F}">
          <x14:formula1>
            <xm:f>Ref!$F$10:$F$12</xm:f>
          </x14:formula1>
          <xm:sqref>E7:I7</xm:sqref>
        </x14:dataValidation>
        <x14:dataValidation type="date" allowBlank="1" showInputMessage="1" showErrorMessage="1" xr:uid="{C4E69D5C-BA0A-4623-88A1-C5C211A7209E}">
          <x14:formula1>
            <xm:f>Ref!F19</xm:f>
          </x14:formula1>
          <x14:formula2>
            <xm:f>Ref!F20</xm:f>
          </x14:formula2>
          <xm:sqref>E6:I6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7A9FC-2D81-4127-9BF9-0D85B1729A34}">
  <sheetPr codeName="Sheet1"/>
  <dimension ref="A1:P278"/>
  <sheetViews>
    <sheetView showGridLines="0" showRowColHeaders="0" view="pageBreakPreview" topLeftCell="A114" zoomScale="115" zoomScaleNormal="100" zoomScaleSheetLayoutView="115" workbookViewId="0">
      <selection activeCell="G115" sqref="G115:G122"/>
    </sheetView>
  </sheetViews>
  <sheetFormatPr defaultColWidth="8.6640625" defaultRowHeight="14.4"/>
  <cols>
    <col min="1" max="1" width="7.5546875" style="125" customWidth="1"/>
    <col min="2" max="2" width="9" style="134" customWidth="1"/>
    <col min="3" max="3" width="11.88671875" style="134" customWidth="1"/>
    <col min="4" max="4" width="7.88671875" style="134" customWidth="1"/>
    <col min="5" max="5" width="13.109375" style="134" customWidth="1"/>
    <col min="6" max="6" width="6.88671875" style="135" customWidth="1"/>
    <col min="7" max="7" width="15" style="125" customWidth="1"/>
    <col min="8" max="8" width="16.109375" style="125" customWidth="1"/>
    <col min="9" max="9" width="17.109375" style="125" customWidth="1"/>
    <col min="10" max="10" width="18.109375" style="125" customWidth="1"/>
    <col min="11" max="11" width="15.33203125" style="125" customWidth="1"/>
    <col min="12" max="12" width="4.88671875" style="125" customWidth="1"/>
    <col min="13" max="13" width="5.44140625" style="125" customWidth="1"/>
    <col min="14" max="15" width="5.88671875" style="125" customWidth="1"/>
    <col min="16" max="16" width="7.109375" style="125" customWidth="1"/>
    <col min="17" max="16384" width="8.6640625" style="125"/>
  </cols>
  <sheetData>
    <row r="1" spans="1:16" s="1" customFormat="1" ht="19.2">
      <c r="A1" s="253" t="s">
        <v>0</v>
      </c>
      <c r="B1" s="254"/>
      <c r="C1" s="254"/>
      <c r="D1" s="254"/>
      <c r="E1" s="254"/>
      <c r="F1" s="254"/>
      <c r="G1" s="254"/>
      <c r="H1" s="254"/>
      <c r="I1" s="254"/>
      <c r="J1" s="254"/>
      <c r="K1" s="254"/>
      <c r="L1" s="254"/>
      <c r="M1" s="254"/>
      <c r="N1" s="254"/>
      <c r="O1" s="254"/>
      <c r="P1" s="255"/>
    </row>
    <row r="2" spans="1:16" s="1" customFormat="1" ht="5.25" customHeight="1">
      <c r="A2" s="2"/>
      <c r="B2" s="3"/>
      <c r="C2" s="3"/>
      <c r="D2" s="3"/>
      <c r="E2" s="3"/>
      <c r="F2" s="4"/>
      <c r="G2" s="4"/>
      <c r="H2" s="4"/>
      <c r="I2" s="4"/>
      <c r="J2" s="4"/>
      <c r="K2" s="4"/>
      <c r="L2" s="4"/>
      <c r="M2" s="4"/>
      <c r="N2" s="4"/>
      <c r="O2" s="4"/>
      <c r="P2" s="108"/>
    </row>
    <row r="3" spans="1:16" s="1" customFormat="1" ht="15.6">
      <c r="A3" s="245" t="s">
        <v>1</v>
      </c>
      <c r="B3" s="246"/>
      <c r="C3" s="247" t="str">
        <f>IF(Encoding!C3="","",UPPER(Encoding!C3))</f>
        <v/>
      </c>
      <c r="D3" s="247"/>
      <c r="E3" s="247"/>
      <c r="F3" s="247"/>
      <c r="G3" s="247"/>
      <c r="H3" s="109" t="s">
        <v>2</v>
      </c>
      <c r="I3" s="256">
        <f>Encoding!E3</f>
        <v>0</v>
      </c>
      <c r="J3" s="256"/>
      <c r="K3" s="256"/>
      <c r="L3" s="256"/>
      <c r="M3" s="256"/>
      <c r="N3" s="256"/>
      <c r="O3" s="256"/>
      <c r="P3" s="257"/>
    </row>
    <row r="4" spans="1:16" s="1" customFormat="1" ht="15.6">
      <c r="A4" s="245" t="s">
        <v>3</v>
      </c>
      <c r="B4" s="246"/>
      <c r="C4" s="247" t="str">
        <f>IF(Encoding!C5="","",Encoding!C5)</f>
        <v/>
      </c>
      <c r="D4" s="247"/>
      <c r="E4" s="247"/>
      <c r="F4" s="247"/>
      <c r="G4" s="247"/>
      <c r="H4" s="109" t="s">
        <v>3</v>
      </c>
      <c r="I4" s="256" t="e">
        <f>Encoding!E4</f>
        <v>#N/A</v>
      </c>
      <c r="J4" s="256"/>
      <c r="K4" s="256"/>
      <c r="L4" s="256"/>
      <c r="M4" s="256"/>
      <c r="N4" s="256"/>
      <c r="O4" s="256"/>
      <c r="P4" s="257"/>
    </row>
    <row r="5" spans="1:16" s="1" customFormat="1" ht="15.6">
      <c r="A5" s="245" t="s">
        <v>4</v>
      </c>
      <c r="B5" s="246"/>
      <c r="C5" s="247">
        <f>Encoding!C8</f>
        <v>0</v>
      </c>
      <c r="D5" s="247"/>
      <c r="E5" s="247"/>
      <c r="F5" s="247"/>
      <c r="G5" s="247"/>
      <c r="H5" s="109" t="s">
        <v>5</v>
      </c>
      <c r="I5" s="248">
        <f>Encoding!E6</f>
        <v>45281</v>
      </c>
      <c r="J5" s="248"/>
      <c r="K5" s="248"/>
      <c r="L5" s="248"/>
      <c r="M5" s="248"/>
      <c r="N5" s="248"/>
      <c r="O5" s="248"/>
      <c r="P5" s="249"/>
    </row>
    <row r="6" spans="1:16" s="1" customFormat="1" ht="15.6">
      <c r="A6" s="245" t="s">
        <v>6</v>
      </c>
      <c r="B6" s="246"/>
      <c r="C6" s="247" t="e">
        <f>Encoding!C9</f>
        <v>#N/A</v>
      </c>
      <c r="D6" s="247"/>
      <c r="E6" s="247"/>
      <c r="F6" s="247"/>
      <c r="G6" s="247"/>
      <c r="H6" s="250"/>
      <c r="I6" s="251"/>
      <c r="J6" s="251"/>
      <c r="K6" s="251"/>
      <c r="L6" s="251"/>
      <c r="M6" s="251"/>
      <c r="N6" s="251"/>
      <c r="O6" s="251"/>
      <c r="P6" s="252"/>
    </row>
    <row r="7" spans="1:16" s="1" customFormat="1" ht="15.6">
      <c r="A7" s="245" t="s">
        <v>7</v>
      </c>
      <c r="B7" s="246"/>
      <c r="C7" s="247" t="e">
        <f>Encoding!C10</f>
        <v>#N/A</v>
      </c>
      <c r="D7" s="247"/>
      <c r="E7" s="247"/>
      <c r="F7" s="247"/>
      <c r="G7" s="247"/>
      <c r="H7" s="110" t="s">
        <v>8</v>
      </c>
      <c r="I7" s="258" t="str">
        <f>Encoding!E10</f>
        <v>SY 2022-2023</v>
      </c>
      <c r="J7" s="259"/>
      <c r="K7" s="259"/>
      <c r="L7" s="259"/>
      <c r="M7" s="259"/>
      <c r="N7" s="259"/>
      <c r="O7" s="259"/>
      <c r="P7" s="260"/>
    </row>
    <row r="8" spans="1:16" s="1" customFormat="1" thickBot="1">
      <c r="A8" s="111"/>
      <c r="B8" s="112"/>
      <c r="C8" s="112"/>
      <c r="D8" s="112"/>
      <c r="E8" s="112"/>
      <c r="F8" s="113"/>
      <c r="G8" s="114"/>
      <c r="H8" s="114"/>
      <c r="I8" s="114"/>
      <c r="J8" s="114"/>
      <c r="K8" s="114"/>
      <c r="L8" s="114"/>
      <c r="M8" s="114"/>
      <c r="N8" s="114"/>
      <c r="O8" s="114"/>
      <c r="P8" s="115"/>
    </row>
    <row r="9" spans="1:16" s="1" customFormat="1" ht="15" thickBot="1">
      <c r="A9" s="261" t="s">
        <v>9</v>
      </c>
      <c r="B9" s="261"/>
      <c r="C9" s="261"/>
      <c r="D9" s="261"/>
      <c r="E9" s="261"/>
      <c r="F9" s="261"/>
      <c r="G9" s="261"/>
      <c r="H9" s="261"/>
      <c r="I9" s="261"/>
      <c r="J9" s="261"/>
      <c r="K9" s="261"/>
      <c r="L9" s="261"/>
      <c r="M9" s="261"/>
      <c r="N9" s="261"/>
      <c r="O9" s="261"/>
      <c r="P9" s="261"/>
    </row>
    <row r="10" spans="1:16" s="1" customFormat="1">
      <c r="A10" s="262" t="s">
        <v>10</v>
      </c>
      <c r="B10" s="264" t="s">
        <v>11</v>
      </c>
      <c r="C10" s="264" t="s">
        <v>12</v>
      </c>
      <c r="D10" s="264" t="s">
        <v>13</v>
      </c>
      <c r="E10" s="266" t="s">
        <v>14</v>
      </c>
      <c r="F10" s="268" t="s">
        <v>15</v>
      </c>
      <c r="G10" s="269"/>
      <c r="H10" s="269"/>
      <c r="I10" s="269"/>
      <c r="J10" s="269"/>
      <c r="K10" s="270"/>
      <c r="L10" s="271" t="s">
        <v>16</v>
      </c>
      <c r="M10" s="271"/>
      <c r="N10" s="271"/>
      <c r="O10" s="271" t="s">
        <v>17</v>
      </c>
      <c r="P10" s="273" t="s">
        <v>18</v>
      </c>
    </row>
    <row r="11" spans="1:16" s="1" customFormat="1">
      <c r="A11" s="263"/>
      <c r="B11" s="265"/>
      <c r="C11" s="265"/>
      <c r="D11" s="265"/>
      <c r="E11" s="267"/>
      <c r="F11" s="275" t="s">
        <v>19</v>
      </c>
      <c r="G11" s="116" t="s">
        <v>20</v>
      </c>
      <c r="H11" s="117" t="s">
        <v>21</v>
      </c>
      <c r="I11" s="116" t="s">
        <v>22</v>
      </c>
      <c r="J11" s="117" t="s">
        <v>23</v>
      </c>
      <c r="K11" s="116" t="s">
        <v>24</v>
      </c>
      <c r="L11" s="272"/>
      <c r="M11" s="272"/>
      <c r="N11" s="272"/>
      <c r="O11" s="272"/>
      <c r="P11" s="274"/>
    </row>
    <row r="12" spans="1:16" s="1" customFormat="1">
      <c r="A12" s="263"/>
      <c r="B12" s="265"/>
      <c r="C12" s="265"/>
      <c r="D12" s="265"/>
      <c r="E12" s="267"/>
      <c r="F12" s="276"/>
      <c r="G12" s="118" t="s">
        <v>25</v>
      </c>
      <c r="H12" s="119" t="s">
        <v>26</v>
      </c>
      <c r="I12" s="118" t="s">
        <v>27</v>
      </c>
      <c r="J12" s="119" t="s">
        <v>28</v>
      </c>
      <c r="K12" s="118" t="s">
        <v>29</v>
      </c>
      <c r="L12" s="120" t="s">
        <v>30</v>
      </c>
      <c r="M12" s="120" t="s">
        <v>31</v>
      </c>
      <c r="N12" s="120" t="s">
        <v>32</v>
      </c>
      <c r="O12" s="272"/>
      <c r="P12" s="274"/>
    </row>
    <row r="13" spans="1:16" s="1" customFormat="1" ht="12.75" customHeight="1">
      <c r="A13" s="277" t="s">
        <v>33</v>
      </c>
      <c r="B13" s="278" t="s">
        <v>34</v>
      </c>
      <c r="C13" s="279" t="s">
        <v>35</v>
      </c>
      <c r="D13" s="282">
        <v>0.1</v>
      </c>
      <c r="E13" s="284" t="s">
        <v>928</v>
      </c>
      <c r="F13" s="291" t="s">
        <v>36</v>
      </c>
      <c r="G13" s="294" t="s">
        <v>37</v>
      </c>
      <c r="H13" s="294" t="s">
        <v>37</v>
      </c>
      <c r="I13" s="294" t="s">
        <v>37</v>
      </c>
      <c r="J13" s="294" t="s">
        <v>37</v>
      </c>
      <c r="K13" s="294" t="s">
        <v>38</v>
      </c>
      <c r="L13" s="287">
        <f>Encoding!E14</f>
        <v>0</v>
      </c>
      <c r="M13" s="287">
        <f>Encoding!F14</f>
        <v>0</v>
      </c>
      <c r="N13" s="287">
        <f>Encoding!G14</f>
        <v>0</v>
      </c>
      <c r="O13" s="288">
        <f>Encoding!H14</f>
        <v>0</v>
      </c>
      <c r="P13" s="289">
        <f>Encoding!I14</f>
        <v>0</v>
      </c>
    </row>
    <row r="14" spans="1:16" s="1" customFormat="1" ht="15" customHeight="1">
      <c r="A14" s="277"/>
      <c r="B14" s="278"/>
      <c r="C14" s="280"/>
      <c r="D14" s="282"/>
      <c r="E14" s="285"/>
      <c r="F14" s="292"/>
      <c r="G14" s="285"/>
      <c r="H14" s="285"/>
      <c r="I14" s="285"/>
      <c r="J14" s="285"/>
      <c r="K14" s="285"/>
      <c r="L14" s="287"/>
      <c r="M14" s="287"/>
      <c r="N14" s="287"/>
      <c r="O14" s="288"/>
      <c r="P14" s="289"/>
    </row>
    <row r="15" spans="1:16" s="1" customFormat="1" ht="15" customHeight="1">
      <c r="A15" s="277"/>
      <c r="B15" s="278"/>
      <c r="C15" s="280"/>
      <c r="D15" s="282"/>
      <c r="E15" s="285"/>
      <c r="F15" s="292"/>
      <c r="G15" s="285"/>
      <c r="H15" s="285"/>
      <c r="I15" s="285"/>
      <c r="J15" s="285"/>
      <c r="K15" s="285"/>
      <c r="L15" s="287"/>
      <c r="M15" s="287"/>
      <c r="N15" s="287"/>
      <c r="O15" s="288"/>
      <c r="P15" s="289"/>
    </row>
    <row r="16" spans="1:16" s="1" customFormat="1" ht="15" customHeight="1">
      <c r="A16" s="277"/>
      <c r="B16" s="278"/>
      <c r="C16" s="280"/>
      <c r="D16" s="282"/>
      <c r="E16" s="285"/>
      <c r="F16" s="292"/>
      <c r="G16" s="285"/>
      <c r="H16" s="285"/>
      <c r="I16" s="285"/>
      <c r="J16" s="285"/>
      <c r="K16" s="285"/>
      <c r="L16" s="287"/>
      <c r="M16" s="287"/>
      <c r="N16" s="287"/>
      <c r="O16" s="288"/>
      <c r="P16" s="289"/>
    </row>
    <row r="17" spans="1:16" s="1" customFormat="1" ht="15" customHeight="1">
      <c r="A17" s="277"/>
      <c r="B17" s="278"/>
      <c r="C17" s="280"/>
      <c r="D17" s="282"/>
      <c r="E17" s="285"/>
      <c r="F17" s="292"/>
      <c r="G17" s="285"/>
      <c r="H17" s="285"/>
      <c r="I17" s="285"/>
      <c r="J17" s="285"/>
      <c r="K17" s="285"/>
      <c r="L17" s="287"/>
      <c r="M17" s="287"/>
      <c r="N17" s="287"/>
      <c r="O17" s="288"/>
      <c r="P17" s="289"/>
    </row>
    <row r="18" spans="1:16" s="1" customFormat="1" ht="15" customHeight="1">
      <c r="A18" s="277"/>
      <c r="B18" s="278"/>
      <c r="C18" s="280"/>
      <c r="D18" s="282"/>
      <c r="E18" s="285"/>
      <c r="F18" s="292"/>
      <c r="G18" s="285"/>
      <c r="H18" s="285"/>
      <c r="I18" s="285"/>
      <c r="J18" s="285"/>
      <c r="K18" s="285"/>
      <c r="L18" s="287"/>
      <c r="M18" s="287"/>
      <c r="N18" s="287"/>
      <c r="O18" s="288"/>
      <c r="P18" s="289"/>
    </row>
    <row r="19" spans="1:16" s="1" customFormat="1" ht="10.5" customHeight="1">
      <c r="A19" s="277"/>
      <c r="B19" s="278"/>
      <c r="C19" s="280"/>
      <c r="D19" s="282"/>
      <c r="E19" s="285"/>
      <c r="F19" s="292"/>
      <c r="G19" s="285"/>
      <c r="H19" s="285"/>
      <c r="I19" s="285"/>
      <c r="J19" s="285"/>
      <c r="K19" s="285"/>
      <c r="L19" s="287"/>
      <c r="M19" s="287"/>
      <c r="N19" s="287"/>
      <c r="O19" s="288"/>
      <c r="P19" s="289"/>
    </row>
    <row r="20" spans="1:16" s="1" customFormat="1" ht="6.6" customHeight="1">
      <c r="A20" s="277"/>
      <c r="B20" s="278"/>
      <c r="C20" s="280"/>
      <c r="D20" s="282"/>
      <c r="E20" s="285"/>
      <c r="F20" s="292"/>
      <c r="G20" s="285"/>
      <c r="H20" s="285"/>
      <c r="I20" s="285"/>
      <c r="J20" s="285"/>
      <c r="K20" s="285"/>
      <c r="L20" s="287"/>
      <c r="M20" s="287"/>
      <c r="N20" s="287"/>
      <c r="O20" s="288"/>
      <c r="P20" s="289"/>
    </row>
    <row r="21" spans="1:16" s="1" customFormat="1" ht="83.4" customHeight="1">
      <c r="A21" s="277"/>
      <c r="B21" s="278"/>
      <c r="C21" s="280"/>
      <c r="D21" s="282"/>
      <c r="E21" s="285"/>
      <c r="F21" s="292"/>
      <c r="G21" s="143" t="s">
        <v>929</v>
      </c>
      <c r="H21" s="143" t="s">
        <v>929</v>
      </c>
      <c r="I21" s="143" t="s">
        <v>929</v>
      </c>
      <c r="J21" s="143" t="s">
        <v>929</v>
      </c>
      <c r="K21" s="143" t="s">
        <v>929</v>
      </c>
      <c r="L21" s="287"/>
      <c r="M21" s="287"/>
      <c r="N21" s="287"/>
      <c r="O21" s="288"/>
      <c r="P21" s="289"/>
    </row>
    <row r="22" spans="1:16" s="1" customFormat="1" ht="92.4" customHeight="1">
      <c r="A22" s="277"/>
      <c r="B22" s="278"/>
      <c r="C22" s="280"/>
      <c r="D22" s="282"/>
      <c r="E22" s="285"/>
      <c r="F22" s="292"/>
      <c r="G22" s="144" t="s">
        <v>39</v>
      </c>
      <c r="H22" s="144" t="s">
        <v>40</v>
      </c>
      <c r="I22" s="144" t="s">
        <v>41</v>
      </c>
      <c r="J22" s="144" t="s">
        <v>42</v>
      </c>
      <c r="K22" s="144" t="s">
        <v>930</v>
      </c>
      <c r="L22" s="287"/>
      <c r="M22" s="287"/>
      <c r="N22" s="287"/>
      <c r="O22" s="288"/>
      <c r="P22" s="289"/>
    </row>
    <row r="23" spans="1:16" s="1" customFormat="1" ht="83.4" customHeight="1">
      <c r="A23" s="277"/>
      <c r="B23" s="278"/>
      <c r="C23" s="280"/>
      <c r="D23" s="282"/>
      <c r="E23" s="285"/>
      <c r="F23" s="292"/>
      <c r="G23" s="144" t="s">
        <v>43</v>
      </c>
      <c r="H23" s="144" t="s">
        <v>43</v>
      </c>
      <c r="I23" s="144" t="s">
        <v>43</v>
      </c>
      <c r="J23" s="144" t="s">
        <v>43</v>
      </c>
      <c r="K23" s="144" t="s">
        <v>43</v>
      </c>
      <c r="L23" s="287"/>
      <c r="M23" s="287"/>
      <c r="N23" s="287"/>
      <c r="O23" s="288"/>
      <c r="P23" s="289"/>
    </row>
    <row r="24" spans="1:16" s="1" customFormat="1" ht="57" customHeight="1">
      <c r="A24" s="277"/>
      <c r="B24" s="278"/>
      <c r="C24" s="280"/>
      <c r="D24" s="282"/>
      <c r="E24" s="285"/>
      <c r="F24" s="292"/>
      <c r="G24" s="144" t="s">
        <v>44</v>
      </c>
      <c r="H24" s="144" t="s">
        <v>44</v>
      </c>
      <c r="I24" s="144" t="s">
        <v>44</v>
      </c>
      <c r="J24" s="144" t="s">
        <v>44</v>
      </c>
      <c r="K24" s="144" t="s">
        <v>44</v>
      </c>
      <c r="L24" s="287"/>
      <c r="M24" s="287"/>
      <c r="N24" s="287"/>
      <c r="O24" s="288"/>
      <c r="P24" s="289"/>
    </row>
    <row r="25" spans="1:16" s="1" customFormat="1" ht="61.5" customHeight="1">
      <c r="A25" s="277"/>
      <c r="B25" s="278"/>
      <c r="C25" s="280"/>
      <c r="D25" s="282"/>
      <c r="E25" s="286"/>
      <c r="F25" s="293"/>
      <c r="G25" s="145" t="s">
        <v>45</v>
      </c>
      <c r="H25" s="145" t="s">
        <v>45</v>
      </c>
      <c r="I25" s="145" t="s">
        <v>45</v>
      </c>
      <c r="J25" s="145" t="s">
        <v>45</v>
      </c>
      <c r="K25" s="145" t="s">
        <v>45</v>
      </c>
      <c r="L25" s="287"/>
      <c r="M25" s="287"/>
      <c r="N25" s="287"/>
      <c r="O25" s="288"/>
      <c r="P25" s="289"/>
    </row>
    <row r="26" spans="1:16" s="1" customFormat="1" ht="12.75" customHeight="1">
      <c r="A26" s="277"/>
      <c r="B26" s="278"/>
      <c r="C26" s="280"/>
      <c r="D26" s="282"/>
      <c r="E26" s="290" t="s">
        <v>46</v>
      </c>
      <c r="F26" s="291" t="s">
        <v>47</v>
      </c>
      <c r="G26" s="284" t="s">
        <v>48</v>
      </c>
      <c r="H26" s="284" t="s">
        <v>49</v>
      </c>
      <c r="I26" s="284" t="s">
        <v>50</v>
      </c>
      <c r="J26" s="284" t="s">
        <v>51</v>
      </c>
      <c r="K26" s="284" t="s">
        <v>52</v>
      </c>
      <c r="L26" s="287"/>
      <c r="M26" s="287"/>
      <c r="N26" s="287"/>
      <c r="O26" s="288"/>
      <c r="P26" s="289"/>
    </row>
    <row r="27" spans="1:16" s="1" customFormat="1" ht="15" customHeight="1">
      <c r="A27" s="277"/>
      <c r="B27" s="278"/>
      <c r="C27" s="280"/>
      <c r="D27" s="282"/>
      <c r="E27" s="285"/>
      <c r="F27" s="292"/>
      <c r="G27" s="285"/>
      <c r="H27" s="285"/>
      <c r="I27" s="285"/>
      <c r="J27" s="285"/>
      <c r="K27" s="285"/>
      <c r="L27" s="287"/>
      <c r="M27" s="287"/>
      <c r="N27" s="287"/>
      <c r="O27" s="288"/>
      <c r="P27" s="289"/>
    </row>
    <row r="28" spans="1:16" s="1" customFormat="1" ht="15" customHeight="1">
      <c r="A28" s="277"/>
      <c r="B28" s="278"/>
      <c r="C28" s="280"/>
      <c r="D28" s="282"/>
      <c r="E28" s="285"/>
      <c r="F28" s="292"/>
      <c r="G28" s="285"/>
      <c r="H28" s="285"/>
      <c r="I28" s="285"/>
      <c r="J28" s="285"/>
      <c r="K28" s="285"/>
      <c r="L28" s="287"/>
      <c r="M28" s="287"/>
      <c r="N28" s="287"/>
      <c r="O28" s="288"/>
      <c r="P28" s="289"/>
    </row>
    <row r="29" spans="1:16" s="1" customFormat="1" ht="15" customHeight="1">
      <c r="A29" s="277"/>
      <c r="B29" s="278"/>
      <c r="C29" s="280"/>
      <c r="D29" s="282"/>
      <c r="E29" s="285"/>
      <c r="F29" s="292"/>
      <c r="G29" s="285"/>
      <c r="H29" s="285"/>
      <c r="I29" s="285"/>
      <c r="J29" s="285"/>
      <c r="K29" s="285"/>
      <c r="L29" s="287"/>
      <c r="M29" s="287"/>
      <c r="N29" s="287"/>
      <c r="O29" s="288"/>
      <c r="P29" s="289"/>
    </row>
    <row r="30" spans="1:16" s="1" customFormat="1" ht="99.9" customHeight="1">
      <c r="A30" s="277"/>
      <c r="B30" s="278"/>
      <c r="C30" s="280"/>
      <c r="D30" s="282"/>
      <c r="E30" s="286"/>
      <c r="F30" s="293"/>
      <c r="G30" s="286"/>
      <c r="H30" s="286"/>
      <c r="I30" s="286"/>
      <c r="J30" s="286"/>
      <c r="K30" s="286"/>
      <c r="L30" s="287"/>
      <c r="M30" s="287"/>
      <c r="N30" s="287"/>
      <c r="O30" s="288"/>
      <c r="P30" s="289"/>
    </row>
    <row r="31" spans="1:16" s="1" customFormat="1" ht="87.9" customHeight="1">
      <c r="A31" s="277"/>
      <c r="B31" s="278"/>
      <c r="C31" s="281"/>
      <c r="D31" s="283"/>
      <c r="E31" s="146" t="s">
        <v>53</v>
      </c>
      <c r="F31" s="147" t="s">
        <v>54</v>
      </c>
      <c r="G31" s="142" t="s">
        <v>55</v>
      </c>
      <c r="H31" s="142" t="s">
        <v>1001</v>
      </c>
      <c r="I31" s="142" t="s">
        <v>56</v>
      </c>
      <c r="J31" s="142" t="s">
        <v>57</v>
      </c>
      <c r="K31" s="142" t="s">
        <v>931</v>
      </c>
      <c r="L31" s="287"/>
      <c r="M31" s="287"/>
      <c r="N31" s="287"/>
      <c r="O31" s="288"/>
      <c r="P31" s="289"/>
    </row>
    <row r="32" spans="1:16" s="1" customFormat="1" ht="12.75" customHeight="1">
      <c r="A32" s="277" t="s">
        <v>33</v>
      </c>
      <c r="B32" s="295" t="s">
        <v>34</v>
      </c>
      <c r="C32" s="279" t="s">
        <v>58</v>
      </c>
      <c r="D32" s="282">
        <v>0.08</v>
      </c>
      <c r="E32" s="284" t="s">
        <v>932</v>
      </c>
      <c r="F32" s="291" t="s">
        <v>36</v>
      </c>
      <c r="G32" s="294" t="s">
        <v>933</v>
      </c>
      <c r="H32" s="294" t="s">
        <v>934</v>
      </c>
      <c r="I32" s="294" t="s">
        <v>935</v>
      </c>
      <c r="J32" s="294" t="s">
        <v>936</v>
      </c>
      <c r="K32" s="294" t="s">
        <v>59</v>
      </c>
      <c r="L32" s="287">
        <f>Encoding!E15</f>
        <v>0</v>
      </c>
      <c r="M32" s="287">
        <f>Encoding!F15</f>
        <v>0</v>
      </c>
      <c r="N32" s="287">
        <f>Encoding!G15</f>
        <v>0</v>
      </c>
      <c r="O32" s="288">
        <f>Encoding!H15</f>
        <v>0</v>
      </c>
      <c r="P32" s="289">
        <f>Encoding!I15</f>
        <v>0</v>
      </c>
    </row>
    <row r="33" spans="1:16" s="1" customFormat="1" ht="15" customHeight="1">
      <c r="A33" s="277"/>
      <c r="B33" s="296"/>
      <c r="C33" s="280"/>
      <c r="D33" s="282"/>
      <c r="E33" s="285"/>
      <c r="F33" s="292"/>
      <c r="G33" s="285"/>
      <c r="H33" s="285"/>
      <c r="I33" s="285"/>
      <c r="J33" s="285"/>
      <c r="K33" s="285"/>
      <c r="L33" s="287"/>
      <c r="M33" s="287"/>
      <c r="N33" s="287"/>
      <c r="O33" s="288"/>
      <c r="P33" s="289"/>
    </row>
    <row r="34" spans="1:16" s="1" customFormat="1" ht="15" customHeight="1">
      <c r="A34" s="277"/>
      <c r="B34" s="296"/>
      <c r="C34" s="280"/>
      <c r="D34" s="282"/>
      <c r="E34" s="285"/>
      <c r="F34" s="292"/>
      <c r="G34" s="285"/>
      <c r="H34" s="285"/>
      <c r="I34" s="285"/>
      <c r="J34" s="285"/>
      <c r="K34" s="285"/>
      <c r="L34" s="287"/>
      <c r="M34" s="287"/>
      <c r="N34" s="287"/>
      <c r="O34" s="288"/>
      <c r="P34" s="289"/>
    </row>
    <row r="35" spans="1:16" s="1" customFormat="1" ht="15" customHeight="1">
      <c r="A35" s="277"/>
      <c r="B35" s="296"/>
      <c r="C35" s="280"/>
      <c r="D35" s="282"/>
      <c r="E35" s="285"/>
      <c r="F35" s="292"/>
      <c r="G35" s="285"/>
      <c r="H35" s="285"/>
      <c r="I35" s="285"/>
      <c r="J35" s="285"/>
      <c r="K35" s="285"/>
      <c r="L35" s="287"/>
      <c r="M35" s="287"/>
      <c r="N35" s="287"/>
      <c r="O35" s="288"/>
      <c r="P35" s="289"/>
    </row>
    <row r="36" spans="1:16" s="1" customFormat="1" ht="15" customHeight="1">
      <c r="A36" s="277"/>
      <c r="B36" s="296"/>
      <c r="C36" s="280"/>
      <c r="D36" s="282"/>
      <c r="E36" s="285"/>
      <c r="F36" s="292"/>
      <c r="G36" s="285"/>
      <c r="H36" s="285"/>
      <c r="I36" s="285"/>
      <c r="J36" s="285"/>
      <c r="K36" s="285"/>
      <c r="L36" s="287"/>
      <c r="M36" s="287"/>
      <c r="N36" s="287"/>
      <c r="O36" s="288"/>
      <c r="P36" s="289"/>
    </row>
    <row r="37" spans="1:16" s="1" customFormat="1" ht="15" customHeight="1">
      <c r="A37" s="277"/>
      <c r="B37" s="296"/>
      <c r="C37" s="280"/>
      <c r="D37" s="282"/>
      <c r="E37" s="285"/>
      <c r="F37" s="292"/>
      <c r="G37" s="285"/>
      <c r="H37" s="285"/>
      <c r="I37" s="285"/>
      <c r="J37" s="285"/>
      <c r="K37" s="285"/>
      <c r="L37" s="287"/>
      <c r="M37" s="287"/>
      <c r="N37" s="287"/>
      <c r="O37" s="288"/>
      <c r="P37" s="289"/>
    </row>
    <row r="38" spans="1:16" s="1" customFormat="1" ht="112.5" customHeight="1">
      <c r="A38" s="277"/>
      <c r="B38" s="296"/>
      <c r="C38" s="280"/>
      <c r="D38" s="282"/>
      <c r="E38" s="286"/>
      <c r="F38" s="292"/>
      <c r="G38" s="285"/>
      <c r="H38" s="285"/>
      <c r="I38" s="285"/>
      <c r="J38" s="285"/>
      <c r="K38" s="285"/>
      <c r="L38" s="287"/>
      <c r="M38" s="287"/>
      <c r="N38" s="287"/>
      <c r="O38" s="288"/>
      <c r="P38" s="289"/>
    </row>
    <row r="39" spans="1:16" s="1" customFormat="1" ht="13.5" hidden="1" customHeight="1">
      <c r="A39" s="277"/>
      <c r="B39" s="296"/>
      <c r="C39" s="280"/>
      <c r="D39" s="283"/>
      <c r="E39" s="148"/>
      <c r="F39" s="293"/>
      <c r="G39" s="286"/>
      <c r="H39" s="286"/>
      <c r="I39" s="286"/>
      <c r="J39" s="286"/>
      <c r="K39" s="286"/>
      <c r="L39" s="287"/>
      <c r="M39" s="287"/>
      <c r="N39" s="287"/>
      <c r="O39" s="288"/>
      <c r="P39" s="289"/>
    </row>
    <row r="40" spans="1:16" s="1" customFormat="1" ht="12.75" customHeight="1">
      <c r="A40" s="277"/>
      <c r="B40" s="296"/>
      <c r="C40" s="280"/>
      <c r="D40" s="282"/>
      <c r="E40" s="290" t="s">
        <v>937</v>
      </c>
      <c r="F40" s="291" t="s">
        <v>47</v>
      </c>
      <c r="G40" s="294" t="s">
        <v>60</v>
      </c>
      <c r="H40" s="294" t="s">
        <v>61</v>
      </c>
      <c r="I40" s="294" t="s">
        <v>62</v>
      </c>
      <c r="J40" s="294" t="s">
        <v>63</v>
      </c>
      <c r="K40" s="294" t="s">
        <v>64</v>
      </c>
      <c r="L40" s="287"/>
      <c r="M40" s="287"/>
      <c r="N40" s="287"/>
      <c r="O40" s="288"/>
      <c r="P40" s="289"/>
    </row>
    <row r="41" spans="1:16" s="1" customFormat="1" ht="15" customHeight="1">
      <c r="A41" s="277"/>
      <c r="B41" s="296"/>
      <c r="C41" s="280"/>
      <c r="D41" s="282"/>
      <c r="E41" s="285"/>
      <c r="F41" s="292"/>
      <c r="G41" s="285"/>
      <c r="H41" s="285"/>
      <c r="I41" s="285"/>
      <c r="J41" s="285"/>
      <c r="K41" s="285"/>
      <c r="L41" s="287"/>
      <c r="M41" s="287"/>
      <c r="N41" s="287"/>
      <c r="O41" s="288"/>
      <c r="P41" s="289"/>
    </row>
    <row r="42" spans="1:16" s="1" customFormat="1" ht="15" customHeight="1">
      <c r="A42" s="277"/>
      <c r="B42" s="296"/>
      <c r="C42" s="280"/>
      <c r="D42" s="282"/>
      <c r="E42" s="285"/>
      <c r="F42" s="292"/>
      <c r="G42" s="285"/>
      <c r="H42" s="285"/>
      <c r="I42" s="285"/>
      <c r="J42" s="285"/>
      <c r="K42" s="285"/>
      <c r="L42" s="287"/>
      <c r="M42" s="287"/>
      <c r="N42" s="287"/>
      <c r="O42" s="288"/>
      <c r="P42" s="289"/>
    </row>
    <row r="43" spans="1:16" s="1" customFormat="1" ht="15" customHeight="1">
      <c r="A43" s="277"/>
      <c r="B43" s="296"/>
      <c r="C43" s="280"/>
      <c r="D43" s="282"/>
      <c r="E43" s="285"/>
      <c r="F43" s="292"/>
      <c r="G43" s="285"/>
      <c r="H43" s="285"/>
      <c r="I43" s="285"/>
      <c r="J43" s="285"/>
      <c r="K43" s="285"/>
      <c r="L43" s="287"/>
      <c r="M43" s="287"/>
      <c r="N43" s="287"/>
      <c r="O43" s="288"/>
      <c r="P43" s="289"/>
    </row>
    <row r="44" spans="1:16" s="1" customFormat="1" ht="12.6" customHeight="1">
      <c r="A44" s="277"/>
      <c r="B44" s="296"/>
      <c r="C44" s="280"/>
      <c r="D44" s="282"/>
      <c r="E44" s="286"/>
      <c r="F44" s="292"/>
      <c r="G44" s="285"/>
      <c r="H44" s="285"/>
      <c r="I44" s="285"/>
      <c r="J44" s="285"/>
      <c r="K44" s="285"/>
      <c r="L44" s="287"/>
      <c r="M44" s="287"/>
      <c r="N44" s="287"/>
      <c r="O44" s="288"/>
      <c r="P44" s="289"/>
    </row>
    <row r="45" spans="1:16" s="1" customFormat="1" ht="1.5" customHeight="1">
      <c r="A45" s="277"/>
      <c r="B45" s="296"/>
      <c r="C45" s="280"/>
      <c r="D45" s="283"/>
      <c r="E45" s="149"/>
      <c r="F45" s="292"/>
      <c r="G45" s="285"/>
      <c r="H45" s="285"/>
      <c r="I45" s="285"/>
      <c r="J45" s="285"/>
      <c r="K45" s="285"/>
      <c r="L45" s="287"/>
      <c r="M45" s="287"/>
      <c r="N45" s="287"/>
      <c r="O45" s="288"/>
      <c r="P45" s="289"/>
    </row>
    <row r="46" spans="1:16" s="1" customFormat="1" ht="12.75" hidden="1" customHeight="1">
      <c r="A46" s="277"/>
      <c r="B46" s="296"/>
      <c r="C46" s="280"/>
      <c r="D46" s="283"/>
      <c r="E46" s="149"/>
      <c r="F46" s="292"/>
      <c r="G46" s="285"/>
      <c r="H46" s="285"/>
      <c r="I46" s="285"/>
      <c r="J46" s="285"/>
      <c r="K46" s="285"/>
      <c r="L46" s="287"/>
      <c r="M46" s="287"/>
      <c r="N46" s="287"/>
      <c r="O46" s="288"/>
      <c r="P46" s="289"/>
    </row>
    <row r="47" spans="1:16" s="1" customFormat="1" ht="12.75" hidden="1" customHeight="1">
      <c r="A47" s="277"/>
      <c r="B47" s="296"/>
      <c r="C47" s="280"/>
      <c r="D47" s="283"/>
      <c r="E47" s="149"/>
      <c r="F47" s="293"/>
      <c r="G47" s="286"/>
      <c r="H47" s="286"/>
      <c r="I47" s="286"/>
      <c r="J47" s="286"/>
      <c r="K47" s="286"/>
      <c r="L47" s="287"/>
      <c r="M47" s="287"/>
      <c r="N47" s="287"/>
      <c r="O47" s="288"/>
      <c r="P47" s="289"/>
    </row>
    <row r="48" spans="1:16" s="1" customFormat="1" ht="54.6" customHeight="1">
      <c r="A48" s="277"/>
      <c r="B48" s="297"/>
      <c r="C48" s="281"/>
      <c r="D48" s="282"/>
      <c r="E48" s="150" t="s">
        <v>65</v>
      </c>
      <c r="F48" s="141" t="s">
        <v>54</v>
      </c>
      <c r="G48" s="142" t="s">
        <v>66</v>
      </c>
      <c r="H48" s="151" t="s">
        <v>67</v>
      </c>
      <c r="I48" s="151" t="s">
        <v>68</v>
      </c>
      <c r="J48" s="151" t="s">
        <v>69</v>
      </c>
      <c r="K48" s="151" t="s">
        <v>70</v>
      </c>
      <c r="L48" s="287"/>
      <c r="M48" s="287"/>
      <c r="N48" s="287"/>
      <c r="O48" s="288"/>
      <c r="P48" s="289"/>
    </row>
    <row r="49" spans="1:16" s="1" customFormat="1" ht="15" customHeight="1">
      <c r="A49" s="277" t="s">
        <v>33</v>
      </c>
      <c r="B49" s="298" t="s">
        <v>34</v>
      </c>
      <c r="C49" s="279" t="s">
        <v>71</v>
      </c>
      <c r="D49" s="282">
        <v>7.0000000000000007E-2</v>
      </c>
      <c r="E49" s="299" t="s">
        <v>72</v>
      </c>
      <c r="F49" s="291" t="s">
        <v>36</v>
      </c>
      <c r="G49" s="294" t="s">
        <v>1037</v>
      </c>
      <c r="H49" s="294" t="s">
        <v>1038</v>
      </c>
      <c r="I49" s="294" t="s">
        <v>1039</v>
      </c>
      <c r="J49" s="294" t="s">
        <v>1040</v>
      </c>
      <c r="K49" s="294" t="s">
        <v>73</v>
      </c>
      <c r="L49" s="287">
        <f>Encoding!E16</f>
        <v>0</v>
      </c>
      <c r="M49" s="287">
        <f>Encoding!F16</f>
        <v>0</v>
      </c>
      <c r="N49" s="287">
        <f>Encoding!G16</f>
        <v>0</v>
      </c>
      <c r="O49" s="288">
        <f>Encoding!H16</f>
        <v>0</v>
      </c>
      <c r="P49" s="289">
        <f>Encoding!I16</f>
        <v>0</v>
      </c>
    </row>
    <row r="50" spans="1:16" s="1" customFormat="1" ht="15" customHeight="1">
      <c r="A50" s="277"/>
      <c r="B50" s="298"/>
      <c r="C50" s="280"/>
      <c r="D50" s="282"/>
      <c r="E50" s="285"/>
      <c r="F50" s="292"/>
      <c r="G50" s="285"/>
      <c r="H50" s="285"/>
      <c r="I50" s="285"/>
      <c r="J50" s="285"/>
      <c r="K50" s="285"/>
      <c r="L50" s="287"/>
      <c r="M50" s="287"/>
      <c r="N50" s="287"/>
      <c r="O50" s="288"/>
      <c r="P50" s="289"/>
    </row>
    <row r="51" spans="1:16" s="1" customFormat="1" ht="15" customHeight="1">
      <c r="A51" s="277"/>
      <c r="B51" s="298"/>
      <c r="C51" s="280"/>
      <c r="D51" s="282"/>
      <c r="E51" s="285"/>
      <c r="F51" s="292"/>
      <c r="G51" s="285"/>
      <c r="H51" s="285"/>
      <c r="I51" s="285"/>
      <c r="J51" s="285"/>
      <c r="K51" s="285"/>
      <c r="L51" s="287"/>
      <c r="M51" s="287"/>
      <c r="N51" s="287"/>
      <c r="O51" s="288"/>
      <c r="P51" s="289"/>
    </row>
    <row r="52" spans="1:16" s="1" customFormat="1" ht="6" customHeight="1">
      <c r="A52" s="277"/>
      <c r="B52" s="298"/>
      <c r="C52" s="280"/>
      <c r="D52" s="282"/>
      <c r="E52" s="285"/>
      <c r="F52" s="292"/>
      <c r="G52" s="285"/>
      <c r="H52" s="285"/>
      <c r="I52" s="285"/>
      <c r="J52" s="285"/>
      <c r="K52" s="285"/>
      <c r="L52" s="287"/>
      <c r="M52" s="287"/>
      <c r="N52" s="287"/>
      <c r="O52" s="288"/>
      <c r="P52" s="289"/>
    </row>
    <row r="53" spans="1:16" s="1" customFormat="1" ht="15" hidden="1" customHeight="1">
      <c r="A53" s="277"/>
      <c r="B53" s="298"/>
      <c r="C53" s="280"/>
      <c r="D53" s="282"/>
      <c r="E53" s="285"/>
      <c r="F53" s="292"/>
      <c r="G53" s="285"/>
      <c r="H53" s="285"/>
      <c r="I53" s="285"/>
      <c r="J53" s="285"/>
      <c r="K53" s="285"/>
      <c r="L53" s="287"/>
      <c r="M53" s="287"/>
      <c r="N53" s="287"/>
      <c r="O53" s="288"/>
      <c r="P53" s="289"/>
    </row>
    <row r="54" spans="1:16" s="1" customFormat="1" ht="15" hidden="1" customHeight="1">
      <c r="A54" s="277"/>
      <c r="B54" s="298"/>
      <c r="C54" s="280"/>
      <c r="D54" s="282"/>
      <c r="E54" s="285"/>
      <c r="F54" s="292"/>
      <c r="G54" s="285"/>
      <c r="H54" s="285"/>
      <c r="I54" s="285"/>
      <c r="J54" s="285"/>
      <c r="K54" s="285"/>
      <c r="L54" s="287"/>
      <c r="M54" s="287"/>
      <c r="N54" s="287"/>
      <c r="O54" s="288"/>
      <c r="P54" s="289"/>
    </row>
    <row r="55" spans="1:16" s="1" customFormat="1" ht="15" hidden="1" customHeight="1">
      <c r="A55" s="277"/>
      <c r="B55" s="298"/>
      <c r="C55" s="280"/>
      <c r="D55" s="282"/>
      <c r="E55" s="285"/>
      <c r="F55" s="292"/>
      <c r="G55" s="285"/>
      <c r="H55" s="285"/>
      <c r="I55" s="285"/>
      <c r="J55" s="285"/>
      <c r="K55" s="285"/>
      <c r="L55" s="287"/>
      <c r="M55" s="287"/>
      <c r="N55" s="287"/>
      <c r="O55" s="288"/>
      <c r="P55" s="289"/>
    </row>
    <row r="56" spans="1:16" s="1" customFormat="1" ht="93.9" customHeight="1">
      <c r="A56" s="277"/>
      <c r="B56" s="298"/>
      <c r="C56" s="280"/>
      <c r="D56" s="282"/>
      <c r="E56" s="285"/>
      <c r="F56" s="292"/>
      <c r="G56" s="286"/>
      <c r="H56" s="286"/>
      <c r="I56" s="286"/>
      <c r="J56" s="286"/>
      <c r="K56" s="285"/>
      <c r="L56" s="287"/>
      <c r="M56" s="287"/>
      <c r="N56" s="287"/>
      <c r="O56" s="288"/>
      <c r="P56" s="289"/>
    </row>
    <row r="57" spans="1:16" s="1" customFormat="1" ht="54" customHeight="1">
      <c r="A57" s="277"/>
      <c r="B57" s="298"/>
      <c r="C57" s="280"/>
      <c r="D57" s="282"/>
      <c r="E57" s="285"/>
      <c r="F57" s="292"/>
      <c r="G57" s="151" t="s">
        <v>938</v>
      </c>
      <c r="H57" s="151" t="s">
        <v>938</v>
      </c>
      <c r="I57" s="151" t="s">
        <v>938</v>
      </c>
      <c r="J57" s="151" t="s">
        <v>938</v>
      </c>
      <c r="K57" s="285"/>
      <c r="L57" s="287"/>
      <c r="M57" s="287"/>
      <c r="N57" s="287"/>
      <c r="O57" s="288"/>
      <c r="P57" s="289"/>
    </row>
    <row r="58" spans="1:16" s="1" customFormat="1" ht="68.400000000000006" customHeight="1">
      <c r="A58" s="277"/>
      <c r="B58" s="298"/>
      <c r="C58" s="280"/>
      <c r="D58" s="282"/>
      <c r="E58" s="286"/>
      <c r="F58" s="293"/>
      <c r="G58" s="151" t="s">
        <v>939</v>
      </c>
      <c r="H58" s="151" t="s">
        <v>939</v>
      </c>
      <c r="I58" s="151" t="s">
        <v>939</v>
      </c>
      <c r="J58" s="151" t="s">
        <v>939</v>
      </c>
      <c r="K58" s="286"/>
      <c r="L58" s="287"/>
      <c r="M58" s="287"/>
      <c r="N58" s="287"/>
      <c r="O58" s="288"/>
      <c r="P58" s="289"/>
    </row>
    <row r="59" spans="1:16" s="1" customFormat="1" ht="12.75" customHeight="1">
      <c r="A59" s="277"/>
      <c r="B59" s="298"/>
      <c r="C59" s="280"/>
      <c r="D59" s="282"/>
      <c r="E59" s="290" t="s">
        <v>74</v>
      </c>
      <c r="F59" s="300" t="s">
        <v>47</v>
      </c>
      <c r="G59" s="284" t="s">
        <v>75</v>
      </c>
      <c r="H59" s="284" t="s">
        <v>76</v>
      </c>
      <c r="I59" s="284" t="s">
        <v>77</v>
      </c>
      <c r="J59" s="284" t="s">
        <v>78</v>
      </c>
      <c r="K59" s="284" t="s">
        <v>79</v>
      </c>
      <c r="L59" s="287"/>
      <c r="M59" s="287"/>
      <c r="N59" s="287"/>
      <c r="O59" s="288"/>
      <c r="P59" s="289"/>
    </row>
    <row r="60" spans="1:16" s="1" customFormat="1" ht="18.899999999999999" customHeight="1">
      <c r="A60" s="277"/>
      <c r="B60" s="298"/>
      <c r="C60" s="280"/>
      <c r="D60" s="282"/>
      <c r="E60" s="285"/>
      <c r="F60" s="292"/>
      <c r="G60" s="285"/>
      <c r="H60" s="285"/>
      <c r="I60" s="285"/>
      <c r="J60" s="285"/>
      <c r="K60" s="285"/>
      <c r="L60" s="287"/>
      <c r="M60" s="287"/>
      <c r="N60" s="287"/>
      <c r="O60" s="288"/>
      <c r="P60" s="289"/>
    </row>
    <row r="61" spans="1:16" s="1" customFormat="1" ht="11.25" hidden="1" customHeight="1">
      <c r="A61" s="277"/>
      <c r="B61" s="298"/>
      <c r="C61" s="280"/>
      <c r="D61" s="282"/>
      <c r="E61" s="285"/>
      <c r="F61" s="292"/>
      <c r="G61" s="285"/>
      <c r="H61" s="285"/>
      <c r="I61" s="285"/>
      <c r="J61" s="285"/>
      <c r="K61" s="285"/>
      <c r="L61" s="287"/>
      <c r="M61" s="287"/>
      <c r="N61" s="287"/>
      <c r="O61" s="288"/>
      <c r="P61" s="289"/>
    </row>
    <row r="62" spans="1:16" s="1" customFormat="1" ht="15" hidden="1" customHeight="1">
      <c r="A62" s="277"/>
      <c r="B62" s="298"/>
      <c r="C62" s="280"/>
      <c r="D62" s="282"/>
      <c r="E62" s="285"/>
      <c r="F62" s="292"/>
      <c r="G62" s="285"/>
      <c r="H62" s="285"/>
      <c r="I62" s="285"/>
      <c r="J62" s="285"/>
      <c r="K62" s="285"/>
      <c r="L62" s="287"/>
      <c r="M62" s="287"/>
      <c r="N62" s="287"/>
      <c r="O62" s="288"/>
      <c r="P62" s="289"/>
    </row>
    <row r="63" spans="1:16" s="1" customFormat="1" ht="15" hidden="1" customHeight="1">
      <c r="A63" s="277"/>
      <c r="B63" s="298"/>
      <c r="C63" s="280"/>
      <c r="D63" s="282"/>
      <c r="E63" s="285"/>
      <c r="F63" s="292"/>
      <c r="G63" s="285"/>
      <c r="H63" s="285"/>
      <c r="I63" s="285"/>
      <c r="J63" s="285"/>
      <c r="K63" s="285"/>
      <c r="L63" s="287"/>
      <c r="M63" s="287"/>
      <c r="N63" s="287"/>
      <c r="O63" s="288"/>
      <c r="P63" s="289"/>
    </row>
    <row r="64" spans="1:16" s="1" customFormat="1" ht="15" hidden="1" customHeight="1">
      <c r="A64" s="277"/>
      <c r="B64" s="298"/>
      <c r="C64" s="280"/>
      <c r="D64" s="282"/>
      <c r="E64" s="285"/>
      <c r="F64" s="292"/>
      <c r="G64" s="285"/>
      <c r="H64" s="285"/>
      <c r="I64" s="285"/>
      <c r="J64" s="285"/>
      <c r="K64" s="285"/>
      <c r="L64" s="287"/>
      <c r="M64" s="287"/>
      <c r="N64" s="287"/>
      <c r="O64" s="288"/>
      <c r="P64" s="289"/>
    </row>
    <row r="65" spans="1:16" s="1" customFormat="1" ht="5.0999999999999996" customHeight="1">
      <c r="A65" s="277"/>
      <c r="B65" s="298"/>
      <c r="C65" s="280"/>
      <c r="D65" s="282"/>
      <c r="E65" s="286"/>
      <c r="F65" s="293"/>
      <c r="G65" s="286"/>
      <c r="H65" s="286"/>
      <c r="I65" s="286"/>
      <c r="J65" s="286"/>
      <c r="K65" s="286"/>
      <c r="L65" s="287"/>
      <c r="M65" s="287"/>
      <c r="N65" s="287"/>
      <c r="O65" s="288"/>
      <c r="P65" s="289"/>
    </row>
    <row r="66" spans="1:16" s="1" customFormat="1" ht="83.1" customHeight="1">
      <c r="A66" s="277"/>
      <c r="B66" s="298"/>
      <c r="C66" s="281"/>
      <c r="D66" s="282"/>
      <c r="E66" s="152" t="s">
        <v>80</v>
      </c>
      <c r="F66" s="141" t="s">
        <v>54</v>
      </c>
      <c r="G66" s="142" t="s">
        <v>1002</v>
      </c>
      <c r="H66" s="142" t="s">
        <v>1003</v>
      </c>
      <c r="I66" s="142" t="s">
        <v>1004</v>
      </c>
      <c r="J66" s="142" t="s">
        <v>1005</v>
      </c>
      <c r="K66" s="142" t="s">
        <v>1006</v>
      </c>
      <c r="L66" s="287"/>
      <c r="M66" s="287"/>
      <c r="N66" s="287"/>
      <c r="O66" s="288"/>
      <c r="P66" s="289"/>
    </row>
    <row r="67" spans="1:16" s="1" customFormat="1" ht="12.75" customHeight="1">
      <c r="A67" s="277" t="s">
        <v>33</v>
      </c>
      <c r="B67" s="301" t="s">
        <v>81</v>
      </c>
      <c r="C67" s="279" t="s">
        <v>82</v>
      </c>
      <c r="D67" s="282">
        <v>0.08</v>
      </c>
      <c r="E67" s="290" t="s">
        <v>83</v>
      </c>
      <c r="F67" s="291" t="s">
        <v>36</v>
      </c>
      <c r="G67" s="294" t="s">
        <v>84</v>
      </c>
      <c r="H67" s="294" t="s">
        <v>85</v>
      </c>
      <c r="I67" s="294" t="s">
        <v>86</v>
      </c>
      <c r="J67" s="294" t="s">
        <v>87</v>
      </c>
      <c r="K67" s="294" t="s">
        <v>88</v>
      </c>
      <c r="L67" s="287">
        <f>Encoding!E17</f>
        <v>0</v>
      </c>
      <c r="M67" s="287">
        <f>Encoding!F17</f>
        <v>0</v>
      </c>
      <c r="N67" s="287">
        <f>Encoding!G17</f>
        <v>0</v>
      </c>
      <c r="O67" s="288">
        <f>Encoding!H17</f>
        <v>0</v>
      </c>
      <c r="P67" s="289">
        <f>Encoding!I17</f>
        <v>0</v>
      </c>
    </row>
    <row r="68" spans="1:16" s="1" customFormat="1" ht="15" customHeight="1">
      <c r="A68" s="277"/>
      <c r="B68" s="302"/>
      <c r="C68" s="280"/>
      <c r="D68" s="282"/>
      <c r="E68" s="285"/>
      <c r="F68" s="292"/>
      <c r="G68" s="285"/>
      <c r="H68" s="285"/>
      <c r="I68" s="285"/>
      <c r="J68" s="285"/>
      <c r="K68" s="285"/>
      <c r="L68" s="287"/>
      <c r="M68" s="287"/>
      <c r="N68" s="287"/>
      <c r="O68" s="288"/>
      <c r="P68" s="289"/>
    </row>
    <row r="69" spans="1:16" s="1" customFormat="1" ht="15" customHeight="1">
      <c r="A69" s="277"/>
      <c r="B69" s="302"/>
      <c r="C69" s="280"/>
      <c r="D69" s="282"/>
      <c r="E69" s="285"/>
      <c r="F69" s="292"/>
      <c r="G69" s="285"/>
      <c r="H69" s="285"/>
      <c r="I69" s="285"/>
      <c r="J69" s="285"/>
      <c r="K69" s="285"/>
      <c r="L69" s="287"/>
      <c r="M69" s="287"/>
      <c r="N69" s="287"/>
      <c r="O69" s="288"/>
      <c r="P69" s="289"/>
    </row>
    <row r="70" spans="1:16" s="1" customFormat="1" ht="15" customHeight="1">
      <c r="A70" s="277"/>
      <c r="B70" s="302"/>
      <c r="C70" s="280"/>
      <c r="D70" s="282"/>
      <c r="E70" s="285"/>
      <c r="F70" s="292"/>
      <c r="G70" s="285"/>
      <c r="H70" s="285"/>
      <c r="I70" s="285"/>
      <c r="J70" s="285"/>
      <c r="K70" s="285"/>
      <c r="L70" s="287"/>
      <c r="M70" s="287"/>
      <c r="N70" s="287"/>
      <c r="O70" s="288"/>
      <c r="P70" s="289"/>
    </row>
    <row r="71" spans="1:16" s="1" customFormat="1" ht="15" customHeight="1">
      <c r="A71" s="277"/>
      <c r="B71" s="302"/>
      <c r="C71" s="280"/>
      <c r="D71" s="282"/>
      <c r="E71" s="285"/>
      <c r="F71" s="292"/>
      <c r="G71" s="285"/>
      <c r="H71" s="285"/>
      <c r="I71" s="285"/>
      <c r="J71" s="285"/>
      <c r="K71" s="285"/>
      <c r="L71" s="287"/>
      <c r="M71" s="287"/>
      <c r="N71" s="287"/>
      <c r="O71" s="288"/>
      <c r="P71" s="289"/>
    </row>
    <row r="72" spans="1:16" s="1" customFormat="1" ht="15" customHeight="1">
      <c r="A72" s="277"/>
      <c r="B72" s="302"/>
      <c r="C72" s="280"/>
      <c r="D72" s="282"/>
      <c r="E72" s="285"/>
      <c r="F72" s="292"/>
      <c r="G72" s="285"/>
      <c r="H72" s="285"/>
      <c r="I72" s="285"/>
      <c r="J72" s="285"/>
      <c r="K72" s="285"/>
      <c r="L72" s="287"/>
      <c r="M72" s="287"/>
      <c r="N72" s="287"/>
      <c r="O72" s="288"/>
      <c r="P72" s="289"/>
    </row>
    <row r="73" spans="1:16" s="1" customFormat="1" ht="48.9" customHeight="1">
      <c r="A73" s="277"/>
      <c r="B73" s="302"/>
      <c r="C73" s="280"/>
      <c r="D73" s="282"/>
      <c r="E73" s="285"/>
      <c r="F73" s="292"/>
      <c r="G73" s="285"/>
      <c r="H73" s="285"/>
      <c r="I73" s="285"/>
      <c r="J73" s="285"/>
      <c r="K73" s="285"/>
      <c r="L73" s="287"/>
      <c r="M73" s="287"/>
      <c r="N73" s="287"/>
      <c r="O73" s="288"/>
      <c r="P73" s="289"/>
    </row>
    <row r="74" spans="1:16" s="1" customFormat="1" ht="8.4" customHeight="1">
      <c r="A74" s="277"/>
      <c r="B74" s="302"/>
      <c r="C74" s="280"/>
      <c r="D74" s="282"/>
      <c r="E74" s="286"/>
      <c r="F74" s="293"/>
      <c r="G74" s="286"/>
      <c r="H74" s="286"/>
      <c r="I74" s="286"/>
      <c r="J74" s="286"/>
      <c r="K74" s="286"/>
      <c r="L74" s="287"/>
      <c r="M74" s="287"/>
      <c r="N74" s="287"/>
      <c r="O74" s="288"/>
      <c r="P74" s="289"/>
    </row>
    <row r="75" spans="1:16" s="1" customFormat="1" ht="12.75" customHeight="1">
      <c r="A75" s="277"/>
      <c r="B75" s="302"/>
      <c r="C75" s="280"/>
      <c r="D75" s="282"/>
      <c r="E75" s="290" t="s">
        <v>89</v>
      </c>
      <c r="F75" s="291" t="s">
        <v>47</v>
      </c>
      <c r="G75" s="284" t="s">
        <v>90</v>
      </c>
      <c r="H75" s="284" t="s">
        <v>91</v>
      </c>
      <c r="I75" s="284" t="s">
        <v>92</v>
      </c>
      <c r="J75" s="284" t="s">
        <v>93</v>
      </c>
      <c r="K75" s="284" t="s">
        <v>94</v>
      </c>
      <c r="L75" s="287"/>
      <c r="M75" s="287"/>
      <c r="N75" s="287"/>
      <c r="O75" s="288"/>
      <c r="P75" s="289"/>
    </row>
    <row r="76" spans="1:16" s="1" customFormat="1" ht="15" customHeight="1">
      <c r="A76" s="277"/>
      <c r="B76" s="302"/>
      <c r="C76" s="280"/>
      <c r="D76" s="282"/>
      <c r="E76" s="285"/>
      <c r="F76" s="292"/>
      <c r="G76" s="285"/>
      <c r="H76" s="285"/>
      <c r="I76" s="285"/>
      <c r="J76" s="285"/>
      <c r="K76" s="285"/>
      <c r="L76" s="287"/>
      <c r="M76" s="287"/>
      <c r="N76" s="287"/>
      <c r="O76" s="288"/>
      <c r="P76" s="289"/>
    </row>
    <row r="77" spans="1:16" s="1" customFormat="1" ht="15" customHeight="1">
      <c r="A77" s="277"/>
      <c r="B77" s="302"/>
      <c r="C77" s="280"/>
      <c r="D77" s="282"/>
      <c r="E77" s="285"/>
      <c r="F77" s="292"/>
      <c r="G77" s="285"/>
      <c r="H77" s="285"/>
      <c r="I77" s="285"/>
      <c r="J77" s="285"/>
      <c r="K77" s="285"/>
      <c r="L77" s="287"/>
      <c r="M77" s="287"/>
      <c r="N77" s="287"/>
      <c r="O77" s="288"/>
      <c r="P77" s="289"/>
    </row>
    <row r="78" spans="1:16" s="1" customFormat="1" ht="15" customHeight="1">
      <c r="A78" s="277"/>
      <c r="B78" s="302"/>
      <c r="C78" s="280"/>
      <c r="D78" s="282"/>
      <c r="E78" s="285"/>
      <c r="F78" s="292"/>
      <c r="G78" s="285"/>
      <c r="H78" s="285"/>
      <c r="I78" s="285"/>
      <c r="J78" s="285"/>
      <c r="K78" s="285"/>
      <c r="L78" s="287"/>
      <c r="M78" s="287"/>
      <c r="N78" s="287"/>
      <c r="O78" s="288"/>
      <c r="P78" s="289"/>
    </row>
    <row r="79" spans="1:16" s="1" customFormat="1" ht="102.9" customHeight="1">
      <c r="A79" s="277"/>
      <c r="B79" s="302"/>
      <c r="C79" s="280"/>
      <c r="D79" s="282"/>
      <c r="E79" s="286"/>
      <c r="F79" s="293"/>
      <c r="G79" s="286"/>
      <c r="H79" s="286"/>
      <c r="I79" s="286"/>
      <c r="J79" s="286"/>
      <c r="K79" s="286"/>
      <c r="L79" s="287"/>
      <c r="M79" s="287"/>
      <c r="N79" s="287"/>
      <c r="O79" s="288"/>
      <c r="P79" s="289"/>
    </row>
    <row r="80" spans="1:16" s="1" customFormat="1" ht="128.4" customHeight="1">
      <c r="A80" s="277"/>
      <c r="B80" s="302"/>
      <c r="C80" s="281"/>
      <c r="D80" s="282"/>
      <c r="E80" s="142" t="s">
        <v>1007</v>
      </c>
      <c r="F80" s="141" t="s">
        <v>54</v>
      </c>
      <c r="G80" s="142" t="s">
        <v>95</v>
      </c>
      <c r="H80" s="142" t="s">
        <v>96</v>
      </c>
      <c r="I80" s="142" t="s">
        <v>97</v>
      </c>
      <c r="J80" s="142" t="s">
        <v>98</v>
      </c>
      <c r="K80" s="142" t="s">
        <v>99</v>
      </c>
      <c r="L80" s="287"/>
      <c r="M80" s="287"/>
      <c r="N80" s="287"/>
      <c r="O80" s="288"/>
      <c r="P80" s="289"/>
    </row>
    <row r="81" spans="1:16" s="1" customFormat="1" ht="12.75" customHeight="1">
      <c r="A81" s="277" t="s">
        <v>33</v>
      </c>
      <c r="B81" s="301" t="s">
        <v>81</v>
      </c>
      <c r="C81" s="279" t="s">
        <v>100</v>
      </c>
      <c r="D81" s="282">
        <v>0.05</v>
      </c>
      <c r="E81" s="290" t="s">
        <v>101</v>
      </c>
      <c r="F81" s="291" t="s">
        <v>36</v>
      </c>
      <c r="G81" s="294" t="s">
        <v>102</v>
      </c>
      <c r="H81" s="294" t="s">
        <v>993</v>
      </c>
      <c r="I81" s="294" t="s">
        <v>994</v>
      </c>
      <c r="J81" s="294" t="s">
        <v>995</v>
      </c>
      <c r="K81" s="294" t="s">
        <v>103</v>
      </c>
      <c r="L81" s="287">
        <f>Encoding!E18</f>
        <v>0</v>
      </c>
      <c r="M81" s="287">
        <f>Encoding!F18</f>
        <v>0</v>
      </c>
      <c r="N81" s="287">
        <f>Encoding!G18</f>
        <v>0</v>
      </c>
      <c r="O81" s="288">
        <f>Encoding!H18</f>
        <v>0</v>
      </c>
      <c r="P81" s="289">
        <f>Encoding!I18</f>
        <v>0</v>
      </c>
    </row>
    <row r="82" spans="1:16" s="1" customFormat="1" ht="15" customHeight="1">
      <c r="A82" s="277"/>
      <c r="B82" s="302"/>
      <c r="C82" s="280"/>
      <c r="D82" s="282"/>
      <c r="E82" s="285"/>
      <c r="F82" s="292"/>
      <c r="G82" s="285"/>
      <c r="H82" s="285"/>
      <c r="I82" s="285"/>
      <c r="J82" s="285"/>
      <c r="K82" s="285"/>
      <c r="L82" s="287"/>
      <c r="M82" s="287"/>
      <c r="N82" s="287"/>
      <c r="O82" s="288"/>
      <c r="P82" s="289"/>
    </row>
    <row r="83" spans="1:16" s="1" customFormat="1" ht="15" customHeight="1">
      <c r="A83" s="277"/>
      <c r="B83" s="302"/>
      <c r="C83" s="280"/>
      <c r="D83" s="282"/>
      <c r="E83" s="285"/>
      <c r="F83" s="292"/>
      <c r="G83" s="285"/>
      <c r="H83" s="285"/>
      <c r="I83" s="285"/>
      <c r="J83" s="285"/>
      <c r="K83" s="285"/>
      <c r="L83" s="287"/>
      <c r="M83" s="287"/>
      <c r="N83" s="287"/>
      <c r="O83" s="288"/>
      <c r="P83" s="289"/>
    </row>
    <row r="84" spans="1:16" s="1" customFormat="1" ht="15" customHeight="1">
      <c r="A84" s="277"/>
      <c r="B84" s="302"/>
      <c r="C84" s="280"/>
      <c r="D84" s="282"/>
      <c r="E84" s="285"/>
      <c r="F84" s="292"/>
      <c r="G84" s="285"/>
      <c r="H84" s="285"/>
      <c r="I84" s="285"/>
      <c r="J84" s="285"/>
      <c r="K84" s="285"/>
      <c r="L84" s="287"/>
      <c r="M84" s="287"/>
      <c r="N84" s="287"/>
      <c r="O84" s="288"/>
      <c r="P84" s="289"/>
    </row>
    <row r="85" spans="1:16" s="1" customFormat="1" ht="15" customHeight="1">
      <c r="A85" s="277"/>
      <c r="B85" s="302"/>
      <c r="C85" s="280"/>
      <c r="D85" s="282"/>
      <c r="E85" s="285"/>
      <c r="F85" s="292"/>
      <c r="G85" s="285"/>
      <c r="H85" s="285"/>
      <c r="I85" s="285"/>
      <c r="J85" s="285"/>
      <c r="K85" s="285"/>
      <c r="L85" s="287"/>
      <c r="M85" s="287"/>
      <c r="N85" s="287"/>
      <c r="O85" s="288"/>
      <c r="P85" s="289"/>
    </row>
    <row r="86" spans="1:16" s="1" customFormat="1" ht="15" customHeight="1">
      <c r="A86" s="277"/>
      <c r="B86" s="302"/>
      <c r="C86" s="280"/>
      <c r="D86" s="282"/>
      <c r="E86" s="285"/>
      <c r="F86" s="292"/>
      <c r="G86" s="285"/>
      <c r="H86" s="285"/>
      <c r="I86" s="285"/>
      <c r="J86" s="285"/>
      <c r="K86" s="285"/>
      <c r="L86" s="287"/>
      <c r="M86" s="287"/>
      <c r="N86" s="287"/>
      <c r="O86" s="288"/>
      <c r="P86" s="289"/>
    </row>
    <row r="87" spans="1:16" s="1" customFormat="1" ht="15" customHeight="1">
      <c r="A87" s="277"/>
      <c r="B87" s="302"/>
      <c r="C87" s="280"/>
      <c r="D87" s="282"/>
      <c r="E87" s="285"/>
      <c r="F87" s="292"/>
      <c r="G87" s="285"/>
      <c r="H87" s="285"/>
      <c r="I87" s="285"/>
      <c r="J87" s="285"/>
      <c r="K87" s="285"/>
      <c r="L87" s="287"/>
      <c r="M87" s="287"/>
      <c r="N87" s="287"/>
      <c r="O87" s="288"/>
      <c r="P87" s="289"/>
    </row>
    <row r="88" spans="1:16" s="1" customFormat="1" ht="16.5" customHeight="1">
      <c r="A88" s="277"/>
      <c r="B88" s="302"/>
      <c r="C88" s="280"/>
      <c r="D88" s="282"/>
      <c r="E88" s="286"/>
      <c r="F88" s="293"/>
      <c r="G88" s="286"/>
      <c r="H88" s="286"/>
      <c r="I88" s="286"/>
      <c r="J88" s="286"/>
      <c r="K88" s="286"/>
      <c r="L88" s="287"/>
      <c r="M88" s="287"/>
      <c r="N88" s="287"/>
      <c r="O88" s="288"/>
      <c r="P88" s="289"/>
    </row>
    <row r="89" spans="1:16" s="1" customFormat="1" ht="12.75" customHeight="1">
      <c r="A89" s="277"/>
      <c r="B89" s="302"/>
      <c r="C89" s="280"/>
      <c r="D89" s="282"/>
      <c r="E89" s="290"/>
      <c r="F89" s="291" t="s">
        <v>47</v>
      </c>
      <c r="G89" s="284" t="s">
        <v>996</v>
      </c>
      <c r="H89" s="284" t="s">
        <v>997</v>
      </c>
      <c r="I89" s="284" t="s">
        <v>998</v>
      </c>
      <c r="J89" s="284" t="s">
        <v>999</v>
      </c>
      <c r="K89" s="284" t="s">
        <v>1000</v>
      </c>
      <c r="L89" s="287"/>
      <c r="M89" s="287"/>
      <c r="N89" s="287"/>
      <c r="O89" s="288"/>
      <c r="P89" s="289"/>
    </row>
    <row r="90" spans="1:16" s="1" customFormat="1" ht="15" hidden="1" customHeight="1">
      <c r="A90" s="277"/>
      <c r="B90" s="302"/>
      <c r="C90" s="280"/>
      <c r="D90" s="282"/>
      <c r="E90" s="285"/>
      <c r="F90" s="292"/>
      <c r="G90" s="285"/>
      <c r="H90" s="285"/>
      <c r="I90" s="285"/>
      <c r="J90" s="285"/>
      <c r="K90" s="285"/>
      <c r="L90" s="287"/>
      <c r="M90" s="287"/>
      <c r="N90" s="287"/>
      <c r="O90" s="288"/>
      <c r="P90" s="289"/>
    </row>
    <row r="91" spans="1:16" s="1" customFormat="1" ht="8.1" customHeight="1">
      <c r="A91" s="277"/>
      <c r="B91" s="302"/>
      <c r="C91" s="280"/>
      <c r="D91" s="282"/>
      <c r="E91" s="285"/>
      <c r="F91" s="292"/>
      <c r="G91" s="285"/>
      <c r="H91" s="285"/>
      <c r="I91" s="285"/>
      <c r="J91" s="285"/>
      <c r="K91" s="285"/>
      <c r="L91" s="287"/>
      <c r="M91" s="287"/>
      <c r="N91" s="287"/>
      <c r="O91" s="288"/>
      <c r="P91" s="289"/>
    </row>
    <row r="92" spans="1:16" s="1" customFormat="1" ht="15" hidden="1" customHeight="1">
      <c r="A92" s="277"/>
      <c r="B92" s="302"/>
      <c r="C92" s="280"/>
      <c r="D92" s="282"/>
      <c r="E92" s="285"/>
      <c r="F92" s="292"/>
      <c r="G92" s="285"/>
      <c r="H92" s="285"/>
      <c r="I92" s="285"/>
      <c r="J92" s="285"/>
      <c r="K92" s="285"/>
      <c r="L92" s="287"/>
      <c r="M92" s="287"/>
      <c r="N92" s="287"/>
      <c r="O92" s="288"/>
      <c r="P92" s="289"/>
    </row>
    <row r="93" spans="1:16" s="1" customFormat="1" ht="15" hidden="1" customHeight="1">
      <c r="A93" s="277"/>
      <c r="B93" s="302"/>
      <c r="C93" s="280"/>
      <c r="D93" s="282"/>
      <c r="E93" s="285"/>
      <c r="F93" s="292"/>
      <c r="G93" s="285"/>
      <c r="H93" s="285"/>
      <c r="I93" s="285"/>
      <c r="J93" s="285"/>
      <c r="K93" s="285"/>
      <c r="L93" s="287"/>
      <c r="M93" s="287"/>
      <c r="N93" s="287"/>
      <c r="O93" s="288"/>
      <c r="P93" s="289"/>
    </row>
    <row r="94" spans="1:16" s="1" customFormat="1" ht="12.9" customHeight="1">
      <c r="A94" s="277"/>
      <c r="B94" s="302"/>
      <c r="C94" s="280"/>
      <c r="D94" s="282"/>
      <c r="E94" s="285"/>
      <c r="F94" s="292"/>
      <c r="G94" s="285"/>
      <c r="H94" s="285"/>
      <c r="I94" s="285"/>
      <c r="J94" s="285"/>
      <c r="K94" s="285"/>
      <c r="L94" s="287"/>
      <c r="M94" s="287"/>
      <c r="N94" s="287"/>
      <c r="O94" s="288"/>
      <c r="P94" s="289"/>
    </row>
    <row r="95" spans="1:16" s="1" customFormat="1" ht="8.1" customHeight="1">
      <c r="A95" s="277"/>
      <c r="B95" s="302"/>
      <c r="C95" s="280"/>
      <c r="D95" s="282"/>
      <c r="E95" s="285"/>
      <c r="F95" s="292"/>
      <c r="G95" s="285"/>
      <c r="H95" s="285"/>
      <c r="I95" s="285"/>
      <c r="J95" s="285"/>
      <c r="K95" s="285"/>
      <c r="L95" s="287"/>
      <c r="M95" s="287"/>
      <c r="N95" s="287"/>
      <c r="O95" s="288"/>
      <c r="P95" s="289"/>
    </row>
    <row r="96" spans="1:16" s="1" customFormat="1" ht="12" customHeight="1">
      <c r="A96" s="277"/>
      <c r="B96" s="302"/>
      <c r="C96" s="280"/>
      <c r="D96" s="282"/>
      <c r="E96" s="286"/>
      <c r="F96" s="293"/>
      <c r="G96" s="286"/>
      <c r="H96" s="286"/>
      <c r="I96" s="286"/>
      <c r="J96" s="286"/>
      <c r="K96" s="286"/>
      <c r="L96" s="287"/>
      <c r="M96" s="287"/>
      <c r="N96" s="287"/>
      <c r="O96" s="288"/>
      <c r="P96" s="289"/>
    </row>
    <row r="97" spans="1:16" s="1" customFormat="1" ht="117.6" customHeight="1">
      <c r="A97" s="277"/>
      <c r="B97" s="303"/>
      <c r="C97" s="281"/>
      <c r="D97" s="282"/>
      <c r="E97" s="140" t="s">
        <v>104</v>
      </c>
      <c r="F97" s="141" t="s">
        <v>54</v>
      </c>
      <c r="G97" s="142" t="s">
        <v>105</v>
      </c>
      <c r="H97" s="142" t="s">
        <v>106</v>
      </c>
      <c r="I97" s="142" t="s">
        <v>107</v>
      </c>
      <c r="J97" s="142" t="s">
        <v>108</v>
      </c>
      <c r="K97" s="142" t="s">
        <v>109</v>
      </c>
      <c r="L97" s="287"/>
      <c r="M97" s="287"/>
      <c r="N97" s="287"/>
      <c r="O97" s="288"/>
      <c r="P97" s="289"/>
    </row>
    <row r="98" spans="1:16" s="1" customFormat="1" ht="15" customHeight="1">
      <c r="A98" s="277" t="s">
        <v>33</v>
      </c>
      <c r="B98" s="298" t="s">
        <v>81</v>
      </c>
      <c r="C98" s="279" t="s">
        <v>110</v>
      </c>
      <c r="D98" s="282">
        <v>0.05</v>
      </c>
      <c r="E98" s="284" t="s">
        <v>1008</v>
      </c>
      <c r="F98" s="291" t="s">
        <v>36</v>
      </c>
      <c r="G98" s="294" t="s">
        <v>1036</v>
      </c>
      <c r="H98" s="294" t="s">
        <v>1009</v>
      </c>
      <c r="I98" s="294" t="s">
        <v>1010</v>
      </c>
      <c r="J98" s="294" t="s">
        <v>1011</v>
      </c>
      <c r="K98" s="294" t="s">
        <v>1012</v>
      </c>
      <c r="L98" s="287">
        <f>Encoding!E19</f>
        <v>0</v>
      </c>
      <c r="M98" s="287">
        <f>Encoding!F19</f>
        <v>0</v>
      </c>
      <c r="N98" s="287">
        <f>Encoding!G19</f>
        <v>0</v>
      </c>
      <c r="O98" s="288">
        <f>Encoding!H19</f>
        <v>0</v>
      </c>
      <c r="P98" s="289">
        <f>Encoding!I19</f>
        <v>0</v>
      </c>
    </row>
    <row r="99" spans="1:16" s="1" customFormat="1" ht="15" customHeight="1">
      <c r="A99" s="277"/>
      <c r="B99" s="298"/>
      <c r="C99" s="280"/>
      <c r="D99" s="282"/>
      <c r="E99" s="285"/>
      <c r="F99" s="292"/>
      <c r="G99" s="285"/>
      <c r="H99" s="285"/>
      <c r="I99" s="285"/>
      <c r="J99" s="285"/>
      <c r="K99" s="285"/>
      <c r="L99" s="287"/>
      <c r="M99" s="287"/>
      <c r="N99" s="287"/>
      <c r="O99" s="288"/>
      <c r="P99" s="289"/>
    </row>
    <row r="100" spans="1:16" s="1" customFormat="1" ht="15" customHeight="1">
      <c r="A100" s="277"/>
      <c r="B100" s="298"/>
      <c r="C100" s="280"/>
      <c r="D100" s="282"/>
      <c r="E100" s="285"/>
      <c r="F100" s="292"/>
      <c r="G100" s="285"/>
      <c r="H100" s="285"/>
      <c r="I100" s="285"/>
      <c r="J100" s="285"/>
      <c r="K100" s="285"/>
      <c r="L100" s="287"/>
      <c r="M100" s="287"/>
      <c r="N100" s="287"/>
      <c r="O100" s="288"/>
      <c r="P100" s="289"/>
    </row>
    <row r="101" spans="1:16" s="1" customFormat="1" ht="15" customHeight="1">
      <c r="A101" s="277"/>
      <c r="B101" s="298"/>
      <c r="C101" s="280"/>
      <c r="D101" s="282"/>
      <c r="E101" s="285"/>
      <c r="F101" s="292"/>
      <c r="G101" s="285"/>
      <c r="H101" s="285"/>
      <c r="I101" s="285"/>
      <c r="J101" s="285"/>
      <c r="K101" s="285"/>
      <c r="L101" s="287"/>
      <c r="M101" s="287"/>
      <c r="N101" s="287"/>
      <c r="O101" s="288"/>
      <c r="P101" s="289"/>
    </row>
    <row r="102" spans="1:16" s="1" customFormat="1" ht="15" customHeight="1">
      <c r="A102" s="277"/>
      <c r="B102" s="298"/>
      <c r="C102" s="280"/>
      <c r="D102" s="282"/>
      <c r="E102" s="285"/>
      <c r="F102" s="292"/>
      <c r="G102" s="285"/>
      <c r="H102" s="285"/>
      <c r="I102" s="285"/>
      <c r="J102" s="285"/>
      <c r="K102" s="285"/>
      <c r="L102" s="287"/>
      <c r="M102" s="287"/>
      <c r="N102" s="287"/>
      <c r="O102" s="288"/>
      <c r="P102" s="289"/>
    </row>
    <row r="103" spans="1:16" s="1" customFormat="1" ht="15" customHeight="1">
      <c r="A103" s="277"/>
      <c r="B103" s="298"/>
      <c r="C103" s="280"/>
      <c r="D103" s="282"/>
      <c r="E103" s="285"/>
      <c r="F103" s="292"/>
      <c r="G103" s="285"/>
      <c r="H103" s="285"/>
      <c r="I103" s="285"/>
      <c r="J103" s="285"/>
      <c r="K103" s="285"/>
      <c r="L103" s="287"/>
      <c r="M103" s="287"/>
      <c r="N103" s="287"/>
      <c r="O103" s="288"/>
      <c r="P103" s="289"/>
    </row>
    <row r="104" spans="1:16" s="1" customFormat="1" ht="15" customHeight="1">
      <c r="A104" s="277"/>
      <c r="B104" s="298"/>
      <c r="C104" s="280"/>
      <c r="D104" s="282"/>
      <c r="E104" s="285"/>
      <c r="F104" s="292"/>
      <c r="G104" s="285"/>
      <c r="H104" s="285"/>
      <c r="I104" s="285"/>
      <c r="J104" s="285"/>
      <c r="K104" s="285"/>
      <c r="L104" s="287"/>
      <c r="M104" s="287"/>
      <c r="N104" s="287"/>
      <c r="O104" s="288"/>
      <c r="P104" s="289"/>
    </row>
    <row r="105" spans="1:16" s="1" customFormat="1" ht="243.9" customHeight="1">
      <c r="A105" s="277"/>
      <c r="B105" s="298"/>
      <c r="C105" s="280"/>
      <c r="D105" s="282"/>
      <c r="E105" s="286"/>
      <c r="F105" s="293"/>
      <c r="G105" s="286"/>
      <c r="H105" s="286"/>
      <c r="I105" s="286"/>
      <c r="J105" s="286"/>
      <c r="K105" s="286"/>
      <c r="L105" s="287"/>
      <c r="M105" s="287"/>
      <c r="N105" s="287"/>
      <c r="O105" s="288"/>
      <c r="P105" s="289"/>
    </row>
    <row r="106" spans="1:16" s="1" customFormat="1" ht="12.75" customHeight="1">
      <c r="A106" s="277"/>
      <c r="B106" s="298"/>
      <c r="C106" s="280"/>
      <c r="D106" s="282"/>
      <c r="E106" s="290" t="s">
        <v>111</v>
      </c>
      <c r="F106" s="291" t="s">
        <v>47</v>
      </c>
      <c r="G106" s="294" t="s">
        <v>112</v>
      </c>
      <c r="H106" s="294" t="s">
        <v>113</v>
      </c>
      <c r="I106" s="294" t="s">
        <v>114</v>
      </c>
      <c r="J106" s="294" t="s">
        <v>115</v>
      </c>
      <c r="K106" s="294" t="s">
        <v>116</v>
      </c>
      <c r="L106" s="287"/>
      <c r="M106" s="287"/>
      <c r="N106" s="287"/>
      <c r="O106" s="288"/>
      <c r="P106" s="289"/>
    </row>
    <row r="107" spans="1:16" s="1" customFormat="1" ht="15" customHeight="1">
      <c r="A107" s="277"/>
      <c r="B107" s="298"/>
      <c r="C107" s="280"/>
      <c r="D107" s="282"/>
      <c r="E107" s="285"/>
      <c r="F107" s="292"/>
      <c r="G107" s="285"/>
      <c r="H107" s="285"/>
      <c r="I107" s="285"/>
      <c r="J107" s="285"/>
      <c r="K107" s="285"/>
      <c r="L107" s="287"/>
      <c r="M107" s="287"/>
      <c r="N107" s="287"/>
      <c r="O107" s="288"/>
      <c r="P107" s="289"/>
    </row>
    <row r="108" spans="1:16" s="1" customFormat="1" ht="15" customHeight="1">
      <c r="A108" s="277"/>
      <c r="B108" s="298"/>
      <c r="C108" s="280"/>
      <c r="D108" s="282"/>
      <c r="E108" s="285"/>
      <c r="F108" s="292"/>
      <c r="G108" s="285"/>
      <c r="H108" s="285"/>
      <c r="I108" s="285"/>
      <c r="J108" s="285"/>
      <c r="K108" s="285"/>
      <c r="L108" s="287"/>
      <c r="M108" s="287"/>
      <c r="N108" s="287"/>
      <c r="O108" s="288"/>
      <c r="P108" s="289"/>
    </row>
    <row r="109" spans="1:16" s="1" customFormat="1" ht="15" customHeight="1">
      <c r="A109" s="277"/>
      <c r="B109" s="298"/>
      <c r="C109" s="280"/>
      <c r="D109" s="282"/>
      <c r="E109" s="285"/>
      <c r="F109" s="292"/>
      <c r="G109" s="285"/>
      <c r="H109" s="285"/>
      <c r="I109" s="285"/>
      <c r="J109" s="285"/>
      <c r="K109" s="285"/>
      <c r="L109" s="287"/>
      <c r="M109" s="287"/>
      <c r="N109" s="287"/>
      <c r="O109" s="288"/>
      <c r="P109" s="289"/>
    </row>
    <row r="110" spans="1:16" s="1" customFormat="1" ht="15" customHeight="1">
      <c r="A110" s="277"/>
      <c r="B110" s="298"/>
      <c r="C110" s="280"/>
      <c r="D110" s="282"/>
      <c r="E110" s="285"/>
      <c r="F110" s="292"/>
      <c r="G110" s="285"/>
      <c r="H110" s="285"/>
      <c r="I110" s="285"/>
      <c r="J110" s="285"/>
      <c r="K110" s="285"/>
      <c r="L110" s="287"/>
      <c r="M110" s="287"/>
      <c r="N110" s="287"/>
      <c r="O110" s="288"/>
      <c r="P110" s="289"/>
    </row>
    <row r="111" spans="1:16" s="1" customFormat="1" ht="24" customHeight="1">
      <c r="A111" s="277"/>
      <c r="B111" s="298"/>
      <c r="C111" s="280"/>
      <c r="D111" s="282"/>
      <c r="E111" s="286"/>
      <c r="F111" s="292"/>
      <c r="G111" s="285"/>
      <c r="H111" s="285"/>
      <c r="I111" s="285"/>
      <c r="J111" s="285"/>
      <c r="K111" s="285"/>
      <c r="L111" s="287"/>
      <c r="M111" s="287"/>
      <c r="N111" s="287"/>
      <c r="O111" s="288"/>
      <c r="P111" s="289"/>
    </row>
    <row r="112" spans="1:16" s="1" customFormat="1" ht="3" hidden="1" customHeight="1" thickBot="1">
      <c r="A112" s="277"/>
      <c r="B112" s="298"/>
      <c r="C112" s="280"/>
      <c r="D112" s="283"/>
      <c r="E112" s="149"/>
      <c r="F112" s="292"/>
      <c r="G112" s="285"/>
      <c r="H112" s="285"/>
      <c r="I112" s="285"/>
      <c r="J112" s="285"/>
      <c r="K112" s="285"/>
      <c r="L112" s="287"/>
      <c r="M112" s="287"/>
      <c r="N112" s="287"/>
      <c r="O112" s="288"/>
      <c r="P112" s="289"/>
    </row>
    <row r="113" spans="1:16" s="1" customFormat="1" ht="5.0999999999999996" customHeight="1">
      <c r="A113" s="277"/>
      <c r="B113" s="298"/>
      <c r="C113" s="280"/>
      <c r="D113" s="283"/>
      <c r="E113" s="149"/>
      <c r="F113" s="293"/>
      <c r="G113" s="286"/>
      <c r="H113" s="286"/>
      <c r="I113" s="286"/>
      <c r="J113" s="286"/>
      <c r="K113" s="286"/>
      <c r="L113" s="287"/>
      <c r="M113" s="287"/>
      <c r="N113" s="287"/>
      <c r="O113" s="288"/>
      <c r="P113" s="289"/>
    </row>
    <row r="114" spans="1:16" s="1" customFormat="1" ht="132.9" customHeight="1">
      <c r="A114" s="277"/>
      <c r="B114" s="298"/>
      <c r="C114" s="281"/>
      <c r="D114" s="282"/>
      <c r="E114" s="142" t="s">
        <v>1013</v>
      </c>
      <c r="F114" s="141" t="s">
        <v>54</v>
      </c>
      <c r="G114" s="142" t="s">
        <v>117</v>
      </c>
      <c r="H114" s="142" t="s">
        <v>118</v>
      </c>
      <c r="I114" s="142" t="s">
        <v>119</v>
      </c>
      <c r="J114" s="142" t="s">
        <v>119</v>
      </c>
      <c r="K114" s="142" t="s">
        <v>120</v>
      </c>
      <c r="L114" s="287"/>
      <c r="M114" s="287"/>
      <c r="N114" s="287"/>
      <c r="O114" s="288"/>
      <c r="P114" s="289"/>
    </row>
    <row r="115" spans="1:16" s="1" customFormat="1" ht="12.75" customHeight="1">
      <c r="A115" s="277" t="s">
        <v>33</v>
      </c>
      <c r="B115" s="298" t="s">
        <v>121</v>
      </c>
      <c r="C115" s="279" t="s">
        <v>122</v>
      </c>
      <c r="D115" s="282">
        <v>0.1</v>
      </c>
      <c r="E115" s="284" t="s">
        <v>1041</v>
      </c>
      <c r="F115" s="291" t="s">
        <v>36</v>
      </c>
      <c r="G115" s="294" t="s">
        <v>1014</v>
      </c>
      <c r="H115" s="294" t="s">
        <v>1015</v>
      </c>
      <c r="I115" s="294" t="s">
        <v>1016</v>
      </c>
      <c r="J115" s="294" t="s">
        <v>1017</v>
      </c>
      <c r="K115" s="294" t="s">
        <v>1033</v>
      </c>
      <c r="L115" s="287">
        <f>Encoding!E20</f>
        <v>0</v>
      </c>
      <c r="M115" s="287">
        <f>Encoding!F20</f>
        <v>0</v>
      </c>
      <c r="N115" s="287">
        <f>Encoding!G20</f>
        <v>0</v>
      </c>
      <c r="O115" s="288">
        <f>Encoding!H20</f>
        <v>0</v>
      </c>
      <c r="P115" s="289">
        <f>Encoding!I20</f>
        <v>0</v>
      </c>
    </row>
    <row r="116" spans="1:16" s="1" customFormat="1" ht="15" customHeight="1">
      <c r="A116" s="277"/>
      <c r="B116" s="298"/>
      <c r="C116" s="280"/>
      <c r="D116" s="282"/>
      <c r="E116" s="285"/>
      <c r="F116" s="292"/>
      <c r="G116" s="285"/>
      <c r="H116" s="285"/>
      <c r="I116" s="285"/>
      <c r="J116" s="285"/>
      <c r="K116" s="285"/>
      <c r="L116" s="287"/>
      <c r="M116" s="287"/>
      <c r="N116" s="287"/>
      <c r="O116" s="288"/>
      <c r="P116" s="289"/>
    </row>
    <row r="117" spans="1:16" s="1" customFormat="1" ht="15" customHeight="1">
      <c r="A117" s="277"/>
      <c r="B117" s="298"/>
      <c r="C117" s="280"/>
      <c r="D117" s="282"/>
      <c r="E117" s="285"/>
      <c r="F117" s="292"/>
      <c r="G117" s="285"/>
      <c r="H117" s="285"/>
      <c r="I117" s="285"/>
      <c r="J117" s="285"/>
      <c r="K117" s="285"/>
      <c r="L117" s="287"/>
      <c r="M117" s="287"/>
      <c r="N117" s="287"/>
      <c r="O117" s="288"/>
      <c r="P117" s="289"/>
    </row>
    <row r="118" spans="1:16" s="1" customFormat="1" ht="117" customHeight="1">
      <c r="A118" s="277"/>
      <c r="B118" s="298"/>
      <c r="C118" s="280"/>
      <c r="D118" s="282"/>
      <c r="E118" s="285"/>
      <c r="F118" s="292"/>
      <c r="G118" s="285"/>
      <c r="H118" s="285"/>
      <c r="I118" s="285"/>
      <c r="J118" s="285"/>
      <c r="K118" s="285"/>
      <c r="L118" s="287"/>
      <c r="M118" s="287"/>
      <c r="N118" s="287"/>
      <c r="O118" s="288"/>
      <c r="P118" s="289"/>
    </row>
    <row r="119" spans="1:16" s="1" customFormat="1" ht="12.75" hidden="1" customHeight="1">
      <c r="A119" s="277"/>
      <c r="B119" s="298"/>
      <c r="C119" s="280"/>
      <c r="D119" s="282"/>
      <c r="E119" s="285"/>
      <c r="F119" s="292"/>
      <c r="G119" s="285"/>
      <c r="H119" s="285"/>
      <c r="I119" s="285"/>
      <c r="J119" s="285"/>
      <c r="K119" s="285"/>
      <c r="L119" s="287"/>
      <c r="M119" s="287"/>
      <c r="N119" s="287"/>
      <c r="O119" s="288"/>
      <c r="P119" s="289"/>
    </row>
    <row r="120" spans="1:16" s="1" customFormat="1" ht="12.75" hidden="1" customHeight="1">
      <c r="A120" s="277"/>
      <c r="B120" s="298"/>
      <c r="C120" s="280"/>
      <c r="D120" s="282"/>
      <c r="E120" s="285"/>
      <c r="F120" s="292"/>
      <c r="G120" s="285"/>
      <c r="H120" s="285"/>
      <c r="I120" s="285"/>
      <c r="J120" s="285"/>
      <c r="K120" s="285"/>
      <c r="L120" s="287"/>
      <c r="M120" s="287"/>
      <c r="N120" s="287"/>
      <c r="O120" s="288"/>
      <c r="P120" s="289"/>
    </row>
    <row r="121" spans="1:16" s="1" customFormat="1" ht="12.75" hidden="1" customHeight="1">
      <c r="A121" s="277"/>
      <c r="B121" s="298"/>
      <c r="C121" s="280"/>
      <c r="D121" s="282"/>
      <c r="E121" s="285"/>
      <c r="F121" s="292"/>
      <c r="G121" s="285"/>
      <c r="H121" s="285"/>
      <c r="I121" s="285"/>
      <c r="J121" s="285"/>
      <c r="K121" s="285"/>
      <c r="L121" s="287"/>
      <c r="M121" s="287"/>
      <c r="N121" s="287"/>
      <c r="O121" s="288"/>
      <c r="P121" s="289"/>
    </row>
    <row r="122" spans="1:16" s="1" customFormat="1" ht="4.5" customHeight="1">
      <c r="A122" s="277"/>
      <c r="B122" s="298"/>
      <c r="C122" s="280"/>
      <c r="D122" s="282"/>
      <c r="E122" s="286"/>
      <c r="F122" s="293"/>
      <c r="G122" s="286"/>
      <c r="H122" s="286"/>
      <c r="I122" s="286"/>
      <c r="J122" s="286"/>
      <c r="K122" s="286"/>
      <c r="L122" s="287"/>
      <c r="M122" s="287"/>
      <c r="N122" s="287"/>
      <c r="O122" s="288"/>
      <c r="P122" s="289"/>
    </row>
    <row r="123" spans="1:16" s="1" customFormat="1" ht="12.75" customHeight="1">
      <c r="A123" s="277"/>
      <c r="B123" s="298"/>
      <c r="C123" s="280"/>
      <c r="D123" s="282"/>
      <c r="E123" s="290" t="s">
        <v>123</v>
      </c>
      <c r="F123" s="291" t="s">
        <v>47</v>
      </c>
      <c r="G123" s="294" t="s">
        <v>1018</v>
      </c>
      <c r="H123" s="294" t="s">
        <v>1019</v>
      </c>
      <c r="I123" s="294" t="s">
        <v>1034</v>
      </c>
      <c r="J123" s="294" t="s">
        <v>1035</v>
      </c>
      <c r="K123" s="294" t="s">
        <v>1032</v>
      </c>
      <c r="L123" s="287"/>
      <c r="M123" s="287"/>
      <c r="N123" s="287"/>
      <c r="O123" s="288"/>
      <c r="P123" s="289"/>
    </row>
    <row r="124" spans="1:16" s="1" customFormat="1" ht="15" customHeight="1">
      <c r="A124" s="277"/>
      <c r="B124" s="298"/>
      <c r="C124" s="280"/>
      <c r="D124" s="282"/>
      <c r="E124" s="285"/>
      <c r="F124" s="292"/>
      <c r="G124" s="285"/>
      <c r="H124" s="285"/>
      <c r="I124" s="285"/>
      <c r="J124" s="285"/>
      <c r="K124" s="285"/>
      <c r="L124" s="287"/>
      <c r="M124" s="287"/>
      <c r="N124" s="287"/>
      <c r="O124" s="288"/>
      <c r="P124" s="289"/>
    </row>
    <row r="125" spans="1:16" s="1" customFormat="1" ht="15" customHeight="1">
      <c r="A125" s="277"/>
      <c r="B125" s="298"/>
      <c r="C125" s="280"/>
      <c r="D125" s="282"/>
      <c r="E125" s="285"/>
      <c r="F125" s="292"/>
      <c r="G125" s="285"/>
      <c r="H125" s="285"/>
      <c r="I125" s="285"/>
      <c r="J125" s="285"/>
      <c r="K125" s="285"/>
      <c r="L125" s="287"/>
      <c r="M125" s="287"/>
      <c r="N125" s="287"/>
      <c r="O125" s="288"/>
      <c r="P125" s="289"/>
    </row>
    <row r="126" spans="1:16" s="1" customFormat="1" ht="15" customHeight="1">
      <c r="A126" s="277"/>
      <c r="B126" s="298"/>
      <c r="C126" s="280"/>
      <c r="D126" s="282"/>
      <c r="E126" s="285"/>
      <c r="F126" s="292"/>
      <c r="G126" s="285"/>
      <c r="H126" s="285"/>
      <c r="I126" s="285"/>
      <c r="J126" s="285"/>
      <c r="K126" s="285"/>
      <c r="L126" s="287"/>
      <c r="M126" s="287"/>
      <c r="N126" s="287"/>
      <c r="O126" s="288"/>
      <c r="P126" s="289"/>
    </row>
    <row r="127" spans="1:16" s="1" customFormat="1" ht="23.1" customHeight="1" thickBot="1">
      <c r="A127" s="277"/>
      <c r="B127" s="298"/>
      <c r="C127" s="280"/>
      <c r="D127" s="282"/>
      <c r="E127" s="286"/>
      <c r="F127" s="293"/>
      <c r="G127" s="286"/>
      <c r="H127" s="286"/>
      <c r="I127" s="286"/>
      <c r="J127" s="286"/>
      <c r="K127" s="286"/>
      <c r="L127" s="287"/>
      <c r="M127" s="287"/>
      <c r="N127" s="287"/>
      <c r="O127" s="288"/>
      <c r="P127" s="289"/>
    </row>
    <row r="128" spans="1:16" s="1" customFormat="1" ht="86.1" customHeight="1" thickBot="1">
      <c r="A128" s="277"/>
      <c r="B128" s="298"/>
      <c r="C128" s="281"/>
      <c r="D128" s="282"/>
      <c r="E128" s="153" t="s">
        <v>124</v>
      </c>
      <c r="F128" s="154" t="s">
        <v>54</v>
      </c>
      <c r="G128" s="155" t="s">
        <v>125</v>
      </c>
      <c r="H128" s="142" t="s">
        <v>126</v>
      </c>
      <c r="I128" s="142" t="s">
        <v>127</v>
      </c>
      <c r="J128" s="142" t="s">
        <v>128</v>
      </c>
      <c r="K128" s="142" t="s">
        <v>129</v>
      </c>
      <c r="L128" s="287"/>
      <c r="M128" s="287"/>
      <c r="N128" s="287"/>
      <c r="O128" s="288"/>
      <c r="P128" s="289"/>
    </row>
    <row r="129" spans="1:16" s="1" customFormat="1" ht="12.75" customHeight="1">
      <c r="A129" s="277" t="s">
        <v>33</v>
      </c>
      <c r="B129" s="295" t="s">
        <v>121</v>
      </c>
      <c r="C129" s="279" t="s">
        <v>130</v>
      </c>
      <c r="D129" s="282">
        <v>7.0000000000000007E-2</v>
      </c>
      <c r="E129" s="308" t="s">
        <v>131</v>
      </c>
      <c r="F129" s="307" t="s">
        <v>36</v>
      </c>
      <c r="G129" s="294" t="s">
        <v>132</v>
      </c>
      <c r="H129" s="294" t="s">
        <v>133</v>
      </c>
      <c r="I129" s="294" t="s">
        <v>134</v>
      </c>
      <c r="J129" s="294" t="s">
        <v>135</v>
      </c>
      <c r="K129" s="294" t="s">
        <v>136</v>
      </c>
      <c r="L129" s="287">
        <f>Encoding!E21</f>
        <v>0</v>
      </c>
      <c r="M129" s="287">
        <f>Encoding!F21</f>
        <v>0</v>
      </c>
      <c r="N129" s="287">
        <f>Encoding!G21</f>
        <v>0</v>
      </c>
      <c r="O129" s="288">
        <f>Encoding!H21</f>
        <v>0</v>
      </c>
      <c r="P129" s="289">
        <f>Encoding!I21</f>
        <v>0</v>
      </c>
    </row>
    <row r="130" spans="1:16" s="1" customFormat="1" ht="15" customHeight="1">
      <c r="A130" s="277"/>
      <c r="B130" s="296"/>
      <c r="C130" s="280"/>
      <c r="D130" s="282"/>
      <c r="E130" s="309"/>
      <c r="F130" s="292"/>
      <c r="G130" s="285"/>
      <c r="H130" s="285"/>
      <c r="I130" s="285"/>
      <c r="J130" s="285"/>
      <c r="K130" s="285"/>
      <c r="L130" s="287"/>
      <c r="M130" s="287"/>
      <c r="N130" s="287"/>
      <c r="O130" s="288"/>
      <c r="P130" s="289"/>
    </row>
    <row r="131" spans="1:16" s="1" customFormat="1" ht="15" customHeight="1">
      <c r="A131" s="277"/>
      <c r="B131" s="296"/>
      <c r="C131" s="280"/>
      <c r="D131" s="282"/>
      <c r="E131" s="309"/>
      <c r="F131" s="292"/>
      <c r="G131" s="285"/>
      <c r="H131" s="285"/>
      <c r="I131" s="285"/>
      <c r="J131" s="285"/>
      <c r="K131" s="285"/>
      <c r="L131" s="287"/>
      <c r="M131" s="287"/>
      <c r="N131" s="287"/>
      <c r="O131" s="288"/>
      <c r="P131" s="289"/>
    </row>
    <row r="132" spans="1:16" s="1" customFormat="1" ht="15" customHeight="1">
      <c r="A132" s="277"/>
      <c r="B132" s="296"/>
      <c r="C132" s="280"/>
      <c r="D132" s="282"/>
      <c r="E132" s="309"/>
      <c r="F132" s="292"/>
      <c r="G132" s="285"/>
      <c r="H132" s="285"/>
      <c r="I132" s="285"/>
      <c r="J132" s="285"/>
      <c r="K132" s="285"/>
      <c r="L132" s="287"/>
      <c r="M132" s="287"/>
      <c r="N132" s="287"/>
      <c r="O132" s="288"/>
      <c r="P132" s="289"/>
    </row>
    <row r="133" spans="1:16" s="1" customFormat="1" ht="9.9" customHeight="1">
      <c r="A133" s="277"/>
      <c r="B133" s="296"/>
      <c r="C133" s="280"/>
      <c r="D133" s="282"/>
      <c r="E133" s="309"/>
      <c r="F133" s="292"/>
      <c r="G133" s="285"/>
      <c r="H133" s="285"/>
      <c r="I133" s="285"/>
      <c r="J133" s="285"/>
      <c r="K133" s="285"/>
      <c r="L133" s="287"/>
      <c r="M133" s="287"/>
      <c r="N133" s="287"/>
      <c r="O133" s="288"/>
      <c r="P133" s="289"/>
    </row>
    <row r="134" spans="1:16" s="1" customFormat="1" ht="15" hidden="1" customHeight="1">
      <c r="A134" s="277"/>
      <c r="B134" s="296"/>
      <c r="C134" s="280"/>
      <c r="D134" s="282"/>
      <c r="E134" s="309"/>
      <c r="F134" s="292"/>
      <c r="G134" s="285"/>
      <c r="H134" s="285"/>
      <c r="I134" s="285"/>
      <c r="J134" s="285"/>
      <c r="K134" s="285"/>
      <c r="L134" s="287"/>
      <c r="M134" s="287"/>
      <c r="N134" s="287"/>
      <c r="O134" s="288"/>
      <c r="P134" s="289"/>
    </row>
    <row r="135" spans="1:16" s="1" customFormat="1" ht="15" hidden="1" customHeight="1">
      <c r="A135" s="277"/>
      <c r="B135" s="296"/>
      <c r="C135" s="280"/>
      <c r="D135" s="282"/>
      <c r="E135" s="309"/>
      <c r="F135" s="292"/>
      <c r="G135" s="285"/>
      <c r="H135" s="285"/>
      <c r="I135" s="285"/>
      <c r="J135" s="285"/>
      <c r="K135" s="285"/>
      <c r="L135" s="287"/>
      <c r="M135" s="287"/>
      <c r="N135" s="287"/>
      <c r="O135" s="288"/>
      <c r="P135" s="289"/>
    </row>
    <row r="136" spans="1:16" s="1" customFormat="1" ht="6" hidden="1" customHeight="1">
      <c r="A136" s="277"/>
      <c r="B136" s="296"/>
      <c r="C136" s="280"/>
      <c r="D136" s="282"/>
      <c r="E136" s="309"/>
      <c r="F136" s="293"/>
      <c r="G136" s="286"/>
      <c r="H136" s="286"/>
      <c r="I136" s="286"/>
      <c r="J136" s="286"/>
      <c r="K136" s="286"/>
      <c r="L136" s="287"/>
      <c r="M136" s="287"/>
      <c r="N136" s="287"/>
      <c r="O136" s="288"/>
      <c r="P136" s="289"/>
    </row>
    <row r="137" spans="1:16" s="1" customFormat="1" ht="12.75" customHeight="1">
      <c r="A137" s="277"/>
      <c r="B137" s="296"/>
      <c r="C137" s="280"/>
      <c r="D137" s="282"/>
      <c r="E137" s="309"/>
      <c r="F137" s="304" t="s">
        <v>47</v>
      </c>
      <c r="G137" s="294" t="s">
        <v>137</v>
      </c>
      <c r="H137" s="294" t="s">
        <v>138</v>
      </c>
      <c r="I137" s="294" t="s">
        <v>139</v>
      </c>
      <c r="J137" s="294" t="s">
        <v>140</v>
      </c>
      <c r="K137" s="294" t="s">
        <v>141</v>
      </c>
      <c r="L137" s="287"/>
      <c r="M137" s="287"/>
      <c r="N137" s="287"/>
      <c r="O137" s="288"/>
      <c r="P137" s="289"/>
    </row>
    <row r="138" spans="1:16" s="1" customFormat="1" ht="15" customHeight="1">
      <c r="A138" s="277"/>
      <c r="B138" s="296"/>
      <c r="C138" s="280"/>
      <c r="D138" s="282"/>
      <c r="E138" s="309"/>
      <c r="F138" s="305"/>
      <c r="G138" s="285"/>
      <c r="H138" s="285"/>
      <c r="I138" s="285"/>
      <c r="J138" s="285"/>
      <c r="K138" s="285"/>
      <c r="L138" s="287"/>
      <c r="M138" s="287"/>
      <c r="N138" s="287"/>
      <c r="O138" s="288"/>
      <c r="P138" s="289"/>
    </row>
    <row r="139" spans="1:16" s="1" customFormat="1" ht="15" customHeight="1">
      <c r="A139" s="277"/>
      <c r="B139" s="296"/>
      <c r="C139" s="280"/>
      <c r="D139" s="282"/>
      <c r="E139" s="309"/>
      <c r="F139" s="305"/>
      <c r="G139" s="285"/>
      <c r="H139" s="285"/>
      <c r="I139" s="285"/>
      <c r="J139" s="285"/>
      <c r="K139" s="285"/>
      <c r="L139" s="287"/>
      <c r="M139" s="287"/>
      <c r="N139" s="287"/>
      <c r="O139" s="288"/>
      <c r="P139" s="289"/>
    </row>
    <row r="140" spans="1:16" s="1" customFormat="1" ht="15" customHeight="1">
      <c r="A140" s="277"/>
      <c r="B140" s="296"/>
      <c r="C140" s="280"/>
      <c r="D140" s="282"/>
      <c r="E140" s="309"/>
      <c r="F140" s="305"/>
      <c r="G140" s="285"/>
      <c r="H140" s="285"/>
      <c r="I140" s="285"/>
      <c r="J140" s="285"/>
      <c r="K140" s="285"/>
      <c r="L140" s="287"/>
      <c r="M140" s="287"/>
      <c r="N140" s="287"/>
      <c r="O140" s="288"/>
      <c r="P140" s="289"/>
    </row>
    <row r="141" spans="1:16" s="1" customFormat="1" ht="15" customHeight="1">
      <c r="A141" s="277"/>
      <c r="B141" s="296"/>
      <c r="C141" s="280"/>
      <c r="D141" s="282"/>
      <c r="E141" s="309"/>
      <c r="F141" s="305"/>
      <c r="G141" s="285"/>
      <c r="H141" s="285"/>
      <c r="I141" s="285"/>
      <c r="J141" s="285"/>
      <c r="K141" s="285"/>
      <c r="L141" s="287"/>
      <c r="M141" s="287"/>
      <c r="N141" s="287"/>
      <c r="O141" s="288"/>
      <c r="P141" s="289"/>
    </row>
    <row r="142" spans="1:16" s="1" customFormat="1" ht="15" customHeight="1">
      <c r="A142" s="277"/>
      <c r="B142" s="296"/>
      <c r="C142" s="280"/>
      <c r="D142" s="282"/>
      <c r="E142" s="309"/>
      <c r="F142" s="305"/>
      <c r="G142" s="285"/>
      <c r="H142" s="285"/>
      <c r="I142" s="285"/>
      <c r="J142" s="285"/>
      <c r="K142" s="285"/>
      <c r="L142" s="287"/>
      <c r="M142" s="287"/>
      <c r="N142" s="287"/>
      <c r="O142" s="288"/>
      <c r="P142" s="289"/>
    </row>
    <row r="143" spans="1:16" s="1" customFormat="1" ht="15" customHeight="1">
      <c r="A143" s="277"/>
      <c r="B143" s="296"/>
      <c r="C143" s="280"/>
      <c r="D143" s="282"/>
      <c r="E143" s="309"/>
      <c r="F143" s="305"/>
      <c r="G143" s="285"/>
      <c r="H143" s="285"/>
      <c r="I143" s="285"/>
      <c r="J143" s="285"/>
      <c r="K143" s="285"/>
      <c r="L143" s="287"/>
      <c r="M143" s="287"/>
      <c r="N143" s="287"/>
      <c r="O143" s="288"/>
      <c r="P143" s="289"/>
    </row>
    <row r="144" spans="1:16" s="1" customFormat="1" ht="36.9" customHeight="1" thickBot="1">
      <c r="A144" s="277"/>
      <c r="B144" s="296"/>
      <c r="C144" s="280"/>
      <c r="D144" s="282"/>
      <c r="E144" s="310"/>
      <c r="F144" s="306"/>
      <c r="G144" s="286"/>
      <c r="H144" s="286"/>
      <c r="I144" s="286"/>
      <c r="J144" s="286"/>
      <c r="K144" s="286"/>
      <c r="L144" s="287"/>
      <c r="M144" s="287"/>
      <c r="N144" s="287"/>
      <c r="O144" s="288"/>
      <c r="P144" s="289"/>
    </row>
    <row r="145" spans="1:16" s="1" customFormat="1" ht="133.5" customHeight="1" thickBot="1">
      <c r="A145" s="277"/>
      <c r="B145" s="297"/>
      <c r="C145" s="281"/>
      <c r="D145" s="282"/>
      <c r="E145" s="153" t="s">
        <v>142</v>
      </c>
      <c r="F145" s="141" t="s">
        <v>54</v>
      </c>
      <c r="G145" s="142" t="s">
        <v>143</v>
      </c>
      <c r="H145" s="142" t="s">
        <v>144</v>
      </c>
      <c r="I145" s="142" t="s">
        <v>145</v>
      </c>
      <c r="J145" s="142" t="s">
        <v>146</v>
      </c>
      <c r="K145" s="142" t="s">
        <v>147</v>
      </c>
      <c r="L145" s="287"/>
      <c r="M145" s="287"/>
      <c r="N145" s="287"/>
      <c r="O145" s="288"/>
      <c r="P145" s="289"/>
    </row>
    <row r="146" spans="1:16" s="1" customFormat="1" ht="15" customHeight="1">
      <c r="A146" s="277" t="s">
        <v>33</v>
      </c>
      <c r="B146" s="295" t="s">
        <v>121</v>
      </c>
      <c r="C146" s="279" t="s">
        <v>148</v>
      </c>
      <c r="D146" s="282">
        <v>0.05</v>
      </c>
      <c r="E146" s="308" t="s">
        <v>149</v>
      </c>
      <c r="F146" s="291" t="s">
        <v>36</v>
      </c>
      <c r="G146" s="294" t="s">
        <v>150</v>
      </c>
      <c r="H146" s="294" t="s">
        <v>151</v>
      </c>
      <c r="I146" s="294" t="s">
        <v>152</v>
      </c>
      <c r="J146" s="294" t="s">
        <v>153</v>
      </c>
      <c r="K146" s="294" t="s">
        <v>154</v>
      </c>
      <c r="L146" s="287">
        <f>Encoding!E22</f>
        <v>0</v>
      </c>
      <c r="M146" s="287">
        <f>Encoding!F22</f>
        <v>0</v>
      </c>
      <c r="N146" s="287">
        <f>Encoding!G22</f>
        <v>0</v>
      </c>
      <c r="O146" s="288">
        <f>Encoding!H22</f>
        <v>0</v>
      </c>
      <c r="P146" s="289">
        <f>Encoding!I22</f>
        <v>0</v>
      </c>
    </row>
    <row r="147" spans="1:16" s="1" customFormat="1" ht="15" customHeight="1">
      <c r="A147" s="277"/>
      <c r="B147" s="296"/>
      <c r="C147" s="280"/>
      <c r="D147" s="282"/>
      <c r="E147" s="309"/>
      <c r="F147" s="292"/>
      <c r="G147" s="285"/>
      <c r="H147" s="285"/>
      <c r="I147" s="285"/>
      <c r="J147" s="285"/>
      <c r="K147" s="285"/>
      <c r="L147" s="287"/>
      <c r="M147" s="287"/>
      <c r="N147" s="287"/>
      <c r="O147" s="288"/>
      <c r="P147" s="289"/>
    </row>
    <row r="148" spans="1:16" s="1" customFormat="1" ht="15" customHeight="1">
      <c r="A148" s="277"/>
      <c r="B148" s="296"/>
      <c r="C148" s="280"/>
      <c r="D148" s="282"/>
      <c r="E148" s="309"/>
      <c r="F148" s="292"/>
      <c r="G148" s="285"/>
      <c r="H148" s="285"/>
      <c r="I148" s="285"/>
      <c r="J148" s="285"/>
      <c r="K148" s="285"/>
      <c r="L148" s="287"/>
      <c r="M148" s="287"/>
      <c r="N148" s="287"/>
      <c r="O148" s="288"/>
      <c r="P148" s="289"/>
    </row>
    <row r="149" spans="1:16" s="1" customFormat="1" ht="15" customHeight="1">
      <c r="A149" s="277"/>
      <c r="B149" s="296"/>
      <c r="C149" s="280"/>
      <c r="D149" s="282"/>
      <c r="E149" s="309"/>
      <c r="F149" s="292"/>
      <c r="G149" s="285"/>
      <c r="H149" s="285"/>
      <c r="I149" s="285"/>
      <c r="J149" s="285"/>
      <c r="K149" s="285"/>
      <c r="L149" s="287"/>
      <c r="M149" s="287"/>
      <c r="N149" s="287"/>
      <c r="O149" s="288"/>
      <c r="P149" s="289"/>
    </row>
    <row r="150" spans="1:16" s="1" customFormat="1" ht="15" customHeight="1">
      <c r="A150" s="277"/>
      <c r="B150" s="296"/>
      <c r="C150" s="280"/>
      <c r="D150" s="282"/>
      <c r="E150" s="309"/>
      <c r="F150" s="292"/>
      <c r="G150" s="285"/>
      <c r="H150" s="285"/>
      <c r="I150" s="285"/>
      <c r="J150" s="285"/>
      <c r="K150" s="285"/>
      <c r="L150" s="287"/>
      <c r="M150" s="287"/>
      <c r="N150" s="287"/>
      <c r="O150" s="288"/>
      <c r="P150" s="289"/>
    </row>
    <row r="151" spans="1:16" s="1" customFormat="1" ht="15" customHeight="1">
      <c r="A151" s="277"/>
      <c r="B151" s="296"/>
      <c r="C151" s="280"/>
      <c r="D151" s="282"/>
      <c r="E151" s="309"/>
      <c r="F151" s="292"/>
      <c r="G151" s="285"/>
      <c r="H151" s="285"/>
      <c r="I151" s="285"/>
      <c r="J151" s="285"/>
      <c r="K151" s="285"/>
      <c r="L151" s="287"/>
      <c r="M151" s="287"/>
      <c r="N151" s="287"/>
      <c r="O151" s="288"/>
      <c r="P151" s="289"/>
    </row>
    <row r="152" spans="1:16" s="1" customFormat="1" ht="15" customHeight="1">
      <c r="A152" s="277"/>
      <c r="B152" s="296"/>
      <c r="C152" s="280"/>
      <c r="D152" s="282"/>
      <c r="E152" s="309"/>
      <c r="F152" s="292"/>
      <c r="G152" s="285"/>
      <c r="H152" s="285"/>
      <c r="I152" s="285"/>
      <c r="J152" s="285"/>
      <c r="K152" s="285"/>
      <c r="L152" s="287"/>
      <c r="M152" s="287"/>
      <c r="N152" s="287"/>
      <c r="O152" s="288"/>
      <c r="P152" s="289"/>
    </row>
    <row r="153" spans="1:16" s="1" customFormat="1" ht="94.5" customHeight="1" thickBot="1">
      <c r="A153" s="277"/>
      <c r="B153" s="296"/>
      <c r="C153" s="280"/>
      <c r="D153" s="282"/>
      <c r="E153" s="310"/>
      <c r="F153" s="293"/>
      <c r="G153" s="286"/>
      <c r="H153" s="286"/>
      <c r="I153" s="286"/>
      <c r="J153" s="286"/>
      <c r="K153" s="286"/>
      <c r="L153" s="287"/>
      <c r="M153" s="287"/>
      <c r="N153" s="287"/>
      <c r="O153" s="288"/>
      <c r="P153" s="289"/>
    </row>
    <row r="154" spans="1:16" s="1" customFormat="1" ht="12.75" customHeight="1">
      <c r="A154" s="277"/>
      <c r="B154" s="296"/>
      <c r="C154" s="280"/>
      <c r="D154" s="282"/>
      <c r="E154" s="311" t="s">
        <v>155</v>
      </c>
      <c r="F154" s="304" t="s">
        <v>47</v>
      </c>
      <c r="G154" s="294" t="s">
        <v>156</v>
      </c>
      <c r="H154" s="294" t="s">
        <v>157</v>
      </c>
      <c r="I154" s="294" t="s">
        <v>158</v>
      </c>
      <c r="J154" s="294" t="s">
        <v>159</v>
      </c>
      <c r="K154" s="294" t="s">
        <v>160</v>
      </c>
      <c r="L154" s="287"/>
      <c r="M154" s="287"/>
      <c r="N154" s="287"/>
      <c r="O154" s="288"/>
      <c r="P154" s="289"/>
    </row>
    <row r="155" spans="1:16" s="1" customFormat="1" ht="15" customHeight="1">
      <c r="A155" s="277"/>
      <c r="B155" s="296"/>
      <c r="C155" s="280"/>
      <c r="D155" s="282"/>
      <c r="E155" s="309"/>
      <c r="F155" s="305"/>
      <c r="G155" s="285"/>
      <c r="H155" s="285"/>
      <c r="I155" s="285"/>
      <c r="J155" s="285"/>
      <c r="K155" s="285"/>
      <c r="L155" s="287"/>
      <c r="M155" s="287"/>
      <c r="N155" s="287"/>
      <c r="O155" s="288"/>
      <c r="P155" s="289"/>
    </row>
    <row r="156" spans="1:16" s="1" customFormat="1" ht="15" customHeight="1">
      <c r="A156" s="277"/>
      <c r="B156" s="296"/>
      <c r="C156" s="280"/>
      <c r="D156" s="282"/>
      <c r="E156" s="309"/>
      <c r="F156" s="305"/>
      <c r="G156" s="285"/>
      <c r="H156" s="285"/>
      <c r="I156" s="285"/>
      <c r="J156" s="285"/>
      <c r="K156" s="285"/>
      <c r="L156" s="287"/>
      <c r="M156" s="287"/>
      <c r="N156" s="287"/>
      <c r="O156" s="288"/>
      <c r="P156" s="289"/>
    </row>
    <row r="157" spans="1:16" s="1" customFormat="1" ht="15" customHeight="1">
      <c r="A157" s="277"/>
      <c r="B157" s="296"/>
      <c r="C157" s="280"/>
      <c r="D157" s="282"/>
      <c r="E157" s="309"/>
      <c r="F157" s="305"/>
      <c r="G157" s="285"/>
      <c r="H157" s="285"/>
      <c r="I157" s="285"/>
      <c r="J157" s="285"/>
      <c r="K157" s="285"/>
      <c r="L157" s="287"/>
      <c r="M157" s="287"/>
      <c r="N157" s="287"/>
      <c r="O157" s="288"/>
      <c r="P157" s="289"/>
    </row>
    <row r="158" spans="1:16" s="1" customFormat="1" ht="15" customHeight="1">
      <c r="A158" s="277"/>
      <c r="B158" s="296"/>
      <c r="C158" s="280"/>
      <c r="D158" s="282"/>
      <c r="E158" s="309"/>
      <c r="F158" s="305"/>
      <c r="G158" s="285"/>
      <c r="H158" s="285"/>
      <c r="I158" s="285"/>
      <c r="J158" s="285"/>
      <c r="K158" s="285"/>
      <c r="L158" s="287"/>
      <c r="M158" s="287"/>
      <c r="N158" s="287"/>
      <c r="O158" s="288"/>
      <c r="P158" s="289"/>
    </row>
    <row r="159" spans="1:16" s="1" customFormat="1" ht="15" customHeight="1">
      <c r="A159" s="277"/>
      <c r="B159" s="296"/>
      <c r="C159" s="280"/>
      <c r="D159" s="282"/>
      <c r="E159" s="309"/>
      <c r="F159" s="305"/>
      <c r="G159" s="285"/>
      <c r="H159" s="285"/>
      <c r="I159" s="285"/>
      <c r="J159" s="285"/>
      <c r="K159" s="285"/>
      <c r="L159" s="287"/>
      <c r="M159" s="287"/>
      <c r="N159" s="287"/>
      <c r="O159" s="288"/>
      <c r="P159" s="289"/>
    </row>
    <row r="160" spans="1:16" s="1" customFormat="1" ht="15" customHeight="1">
      <c r="A160" s="277"/>
      <c r="B160" s="296"/>
      <c r="C160" s="280"/>
      <c r="D160" s="282"/>
      <c r="E160" s="309"/>
      <c r="F160" s="305"/>
      <c r="G160" s="285"/>
      <c r="H160" s="285"/>
      <c r="I160" s="285"/>
      <c r="J160" s="285"/>
      <c r="K160" s="285"/>
      <c r="L160" s="287"/>
      <c r="M160" s="287"/>
      <c r="N160" s="287"/>
      <c r="O160" s="288"/>
      <c r="P160" s="289"/>
    </row>
    <row r="161" spans="1:16" s="1" customFormat="1" ht="125.1" customHeight="1" thickBot="1">
      <c r="A161" s="277"/>
      <c r="B161" s="296"/>
      <c r="C161" s="280"/>
      <c r="D161" s="282"/>
      <c r="E161" s="310"/>
      <c r="F161" s="306"/>
      <c r="G161" s="286"/>
      <c r="H161" s="286"/>
      <c r="I161" s="286"/>
      <c r="J161" s="286"/>
      <c r="K161" s="286"/>
      <c r="L161" s="287"/>
      <c r="M161" s="287"/>
      <c r="N161" s="287"/>
      <c r="O161" s="288"/>
      <c r="P161" s="289"/>
    </row>
    <row r="162" spans="1:16" s="1" customFormat="1" ht="83.1" customHeight="1" thickBot="1">
      <c r="A162" s="277"/>
      <c r="B162" s="297"/>
      <c r="C162" s="281"/>
      <c r="D162" s="282"/>
      <c r="E162" s="156" t="s">
        <v>161</v>
      </c>
      <c r="F162" s="141" t="s">
        <v>54</v>
      </c>
      <c r="G162" s="142" t="s">
        <v>162</v>
      </c>
      <c r="H162" s="142" t="s">
        <v>163</v>
      </c>
      <c r="I162" s="142" t="s">
        <v>164</v>
      </c>
      <c r="J162" s="142" t="s">
        <v>165</v>
      </c>
      <c r="K162" s="142" t="s">
        <v>166</v>
      </c>
      <c r="L162" s="287"/>
      <c r="M162" s="287"/>
      <c r="N162" s="287"/>
      <c r="O162" s="288"/>
      <c r="P162" s="289"/>
    </row>
    <row r="163" spans="1:16" s="1" customFormat="1" ht="12.75" customHeight="1">
      <c r="A163" s="277" t="s">
        <v>33</v>
      </c>
      <c r="B163" s="301" t="s">
        <v>167</v>
      </c>
      <c r="C163" s="279" t="s">
        <v>168</v>
      </c>
      <c r="D163" s="282">
        <v>0.05</v>
      </c>
      <c r="E163" s="308" t="s">
        <v>169</v>
      </c>
      <c r="F163" s="291" t="s">
        <v>36</v>
      </c>
      <c r="G163" s="294" t="s">
        <v>170</v>
      </c>
      <c r="H163" s="294" t="s">
        <v>171</v>
      </c>
      <c r="I163" s="294" t="s">
        <v>172</v>
      </c>
      <c r="J163" s="294" t="s">
        <v>173</v>
      </c>
      <c r="K163" s="294" t="s">
        <v>174</v>
      </c>
      <c r="L163" s="287">
        <f>Encoding!E23</f>
        <v>0</v>
      </c>
      <c r="M163" s="287">
        <f>Encoding!F23</f>
        <v>0</v>
      </c>
      <c r="N163" s="287">
        <f>Encoding!G23</f>
        <v>0</v>
      </c>
      <c r="O163" s="288">
        <f>Encoding!H23</f>
        <v>0</v>
      </c>
      <c r="P163" s="289">
        <f>Encoding!I23</f>
        <v>0</v>
      </c>
    </row>
    <row r="164" spans="1:16" s="1" customFormat="1" ht="15" customHeight="1">
      <c r="A164" s="277"/>
      <c r="B164" s="302"/>
      <c r="C164" s="280"/>
      <c r="D164" s="282"/>
      <c r="E164" s="309"/>
      <c r="F164" s="292"/>
      <c r="G164" s="285"/>
      <c r="H164" s="285"/>
      <c r="I164" s="285"/>
      <c r="J164" s="285"/>
      <c r="K164" s="285"/>
      <c r="L164" s="287"/>
      <c r="M164" s="287"/>
      <c r="N164" s="287"/>
      <c r="O164" s="288"/>
      <c r="P164" s="289"/>
    </row>
    <row r="165" spans="1:16" s="1" customFormat="1" ht="15" customHeight="1">
      <c r="A165" s="277"/>
      <c r="B165" s="302"/>
      <c r="C165" s="280"/>
      <c r="D165" s="282"/>
      <c r="E165" s="309"/>
      <c r="F165" s="292"/>
      <c r="G165" s="285"/>
      <c r="H165" s="285"/>
      <c r="I165" s="285"/>
      <c r="J165" s="285"/>
      <c r="K165" s="285"/>
      <c r="L165" s="287"/>
      <c r="M165" s="287"/>
      <c r="N165" s="287"/>
      <c r="O165" s="288"/>
      <c r="P165" s="289"/>
    </row>
    <row r="166" spans="1:16" s="1" customFormat="1" ht="8.4" customHeight="1">
      <c r="A166" s="277"/>
      <c r="B166" s="302"/>
      <c r="C166" s="280"/>
      <c r="D166" s="282"/>
      <c r="E166" s="309"/>
      <c r="F166" s="292"/>
      <c r="G166" s="285"/>
      <c r="H166" s="285"/>
      <c r="I166" s="285"/>
      <c r="J166" s="285"/>
      <c r="K166" s="285"/>
      <c r="L166" s="287"/>
      <c r="M166" s="287"/>
      <c r="N166" s="287"/>
      <c r="O166" s="288"/>
      <c r="P166" s="289"/>
    </row>
    <row r="167" spans="1:16" s="1" customFormat="1" ht="15" customHeight="1">
      <c r="A167" s="277"/>
      <c r="B167" s="302"/>
      <c r="C167" s="280"/>
      <c r="D167" s="282"/>
      <c r="E167" s="309"/>
      <c r="F167" s="292"/>
      <c r="G167" s="285"/>
      <c r="H167" s="285"/>
      <c r="I167" s="285"/>
      <c r="J167" s="285"/>
      <c r="K167" s="285"/>
      <c r="L167" s="287"/>
      <c r="M167" s="287"/>
      <c r="N167" s="287"/>
      <c r="O167" s="288"/>
      <c r="P167" s="289"/>
    </row>
    <row r="168" spans="1:16" s="1" customFormat="1" ht="5.4" customHeight="1">
      <c r="A168" s="277"/>
      <c r="B168" s="302"/>
      <c r="C168" s="280"/>
      <c r="D168" s="282"/>
      <c r="E168" s="309"/>
      <c r="F168" s="292"/>
      <c r="G168" s="285"/>
      <c r="H168" s="285"/>
      <c r="I168" s="285"/>
      <c r="J168" s="285"/>
      <c r="K168" s="285"/>
      <c r="L168" s="287"/>
      <c r="M168" s="287"/>
      <c r="N168" s="287"/>
      <c r="O168" s="288"/>
      <c r="P168" s="289"/>
    </row>
    <row r="169" spans="1:16" s="1" customFormat="1" ht="15" hidden="1" customHeight="1" thickBot="1">
      <c r="A169" s="277"/>
      <c r="B169" s="302"/>
      <c r="C169" s="280"/>
      <c r="D169" s="282"/>
      <c r="E169" s="309"/>
      <c r="F169" s="292"/>
      <c r="G169" s="285"/>
      <c r="H169" s="285"/>
      <c r="I169" s="285"/>
      <c r="J169" s="285"/>
      <c r="K169" s="285"/>
      <c r="L169" s="287"/>
      <c r="M169" s="287"/>
      <c r="N169" s="287"/>
      <c r="O169" s="288"/>
      <c r="P169" s="289"/>
    </row>
    <row r="170" spans="1:16" s="1" customFormat="1" ht="6" customHeight="1" thickBot="1">
      <c r="A170" s="277"/>
      <c r="B170" s="302"/>
      <c r="C170" s="280"/>
      <c r="D170" s="282"/>
      <c r="E170" s="310"/>
      <c r="F170" s="293"/>
      <c r="G170" s="286"/>
      <c r="H170" s="286"/>
      <c r="I170" s="286"/>
      <c r="J170" s="286"/>
      <c r="K170" s="286"/>
      <c r="L170" s="287"/>
      <c r="M170" s="287"/>
      <c r="N170" s="287"/>
      <c r="O170" s="288"/>
      <c r="P170" s="289"/>
    </row>
    <row r="171" spans="1:16" s="1" customFormat="1" ht="12.75" customHeight="1">
      <c r="A171" s="277"/>
      <c r="B171" s="302"/>
      <c r="C171" s="280"/>
      <c r="D171" s="282"/>
      <c r="E171" s="308" t="s">
        <v>175</v>
      </c>
      <c r="F171" s="291" t="s">
        <v>47</v>
      </c>
      <c r="G171" s="294" t="s">
        <v>176</v>
      </c>
      <c r="H171" s="294" t="s">
        <v>1020</v>
      </c>
      <c r="I171" s="294" t="s">
        <v>1021</v>
      </c>
      <c r="J171" s="294" t="s">
        <v>177</v>
      </c>
      <c r="K171" s="294" t="s">
        <v>178</v>
      </c>
      <c r="L171" s="287"/>
      <c r="M171" s="287"/>
      <c r="N171" s="287"/>
      <c r="O171" s="288"/>
      <c r="P171" s="289"/>
    </row>
    <row r="172" spans="1:16" s="1" customFormat="1" ht="15" customHeight="1">
      <c r="A172" s="277"/>
      <c r="B172" s="302"/>
      <c r="C172" s="280"/>
      <c r="D172" s="282"/>
      <c r="E172" s="309"/>
      <c r="F172" s="292"/>
      <c r="G172" s="285"/>
      <c r="H172" s="285"/>
      <c r="I172" s="285"/>
      <c r="J172" s="285"/>
      <c r="K172" s="285"/>
      <c r="L172" s="287"/>
      <c r="M172" s="287"/>
      <c r="N172" s="287"/>
      <c r="O172" s="288"/>
      <c r="P172" s="289"/>
    </row>
    <row r="173" spans="1:16" s="1" customFormat="1" ht="15" customHeight="1">
      <c r="A173" s="277"/>
      <c r="B173" s="302"/>
      <c r="C173" s="280"/>
      <c r="D173" s="282"/>
      <c r="E173" s="309"/>
      <c r="F173" s="292"/>
      <c r="G173" s="285"/>
      <c r="H173" s="285"/>
      <c r="I173" s="285"/>
      <c r="J173" s="285"/>
      <c r="K173" s="285"/>
      <c r="L173" s="287"/>
      <c r="M173" s="287"/>
      <c r="N173" s="287"/>
      <c r="O173" s="288"/>
      <c r="P173" s="289"/>
    </row>
    <row r="174" spans="1:16" s="1" customFormat="1" ht="15" customHeight="1">
      <c r="A174" s="277"/>
      <c r="B174" s="302"/>
      <c r="C174" s="280"/>
      <c r="D174" s="282"/>
      <c r="E174" s="309"/>
      <c r="F174" s="292"/>
      <c r="G174" s="285"/>
      <c r="H174" s="285"/>
      <c r="I174" s="285"/>
      <c r="J174" s="285"/>
      <c r="K174" s="285"/>
      <c r="L174" s="287"/>
      <c r="M174" s="287"/>
      <c r="N174" s="287"/>
      <c r="O174" s="288"/>
      <c r="P174" s="289"/>
    </row>
    <row r="175" spans="1:16" s="1" customFormat="1" ht="60" customHeight="1">
      <c r="A175" s="277"/>
      <c r="B175" s="302"/>
      <c r="C175" s="280"/>
      <c r="D175" s="282"/>
      <c r="E175" s="309"/>
      <c r="F175" s="293"/>
      <c r="G175" s="286"/>
      <c r="H175" s="286"/>
      <c r="I175" s="286"/>
      <c r="J175" s="286"/>
      <c r="K175" s="286"/>
      <c r="L175" s="287"/>
      <c r="M175" s="287"/>
      <c r="N175" s="287"/>
      <c r="O175" s="288"/>
      <c r="P175" s="289"/>
    </row>
    <row r="176" spans="1:16" s="1" customFormat="1" ht="78.599999999999994" customHeight="1" thickBot="1">
      <c r="A176" s="277"/>
      <c r="B176" s="303"/>
      <c r="C176" s="281"/>
      <c r="D176" s="282"/>
      <c r="E176" s="310"/>
      <c r="F176" s="141" t="s">
        <v>54</v>
      </c>
      <c r="G176" s="142" t="s">
        <v>179</v>
      </c>
      <c r="H176" s="142" t="s">
        <v>180</v>
      </c>
      <c r="I176" s="142" t="s">
        <v>181</v>
      </c>
      <c r="J176" s="142" t="s">
        <v>182</v>
      </c>
      <c r="K176" s="142" t="s">
        <v>183</v>
      </c>
      <c r="L176" s="287"/>
      <c r="M176" s="287"/>
      <c r="N176" s="287"/>
      <c r="O176" s="288"/>
      <c r="P176" s="289"/>
    </row>
    <row r="177" spans="1:16" s="1" customFormat="1" ht="12.75" customHeight="1">
      <c r="A177" s="277" t="s">
        <v>33</v>
      </c>
      <c r="B177" s="302" t="s">
        <v>167</v>
      </c>
      <c r="C177" s="279" t="s">
        <v>184</v>
      </c>
      <c r="D177" s="282">
        <v>0.05</v>
      </c>
      <c r="E177" s="308" t="s">
        <v>185</v>
      </c>
      <c r="F177" s="291" t="s">
        <v>36</v>
      </c>
      <c r="G177" s="294" t="s">
        <v>186</v>
      </c>
      <c r="H177" s="294" t="s">
        <v>187</v>
      </c>
      <c r="I177" s="294" t="s">
        <v>188</v>
      </c>
      <c r="J177" s="294" t="s">
        <v>189</v>
      </c>
      <c r="K177" s="294" t="s">
        <v>190</v>
      </c>
      <c r="L177" s="287">
        <f>Encoding!E24</f>
        <v>0</v>
      </c>
      <c r="M177" s="287">
        <f>Encoding!F24</f>
        <v>0</v>
      </c>
      <c r="N177" s="287">
        <f>Encoding!G24</f>
        <v>0</v>
      </c>
      <c r="O177" s="288">
        <f>Encoding!H24</f>
        <v>0</v>
      </c>
      <c r="P177" s="289">
        <f>Encoding!I24</f>
        <v>0</v>
      </c>
    </row>
    <row r="178" spans="1:16" s="1" customFormat="1" ht="15" customHeight="1">
      <c r="A178" s="277"/>
      <c r="B178" s="302"/>
      <c r="C178" s="280"/>
      <c r="D178" s="282"/>
      <c r="E178" s="309"/>
      <c r="F178" s="292"/>
      <c r="G178" s="285"/>
      <c r="H178" s="285"/>
      <c r="I178" s="285"/>
      <c r="J178" s="285"/>
      <c r="K178" s="285"/>
      <c r="L178" s="287"/>
      <c r="M178" s="287"/>
      <c r="N178" s="287"/>
      <c r="O178" s="288"/>
      <c r="P178" s="289"/>
    </row>
    <row r="179" spans="1:16" s="1" customFormat="1" ht="15" customHeight="1">
      <c r="A179" s="277"/>
      <c r="B179" s="302"/>
      <c r="C179" s="280"/>
      <c r="D179" s="282"/>
      <c r="E179" s="309"/>
      <c r="F179" s="292"/>
      <c r="G179" s="285"/>
      <c r="H179" s="285"/>
      <c r="I179" s="285"/>
      <c r="J179" s="285"/>
      <c r="K179" s="285"/>
      <c r="L179" s="287"/>
      <c r="M179" s="287"/>
      <c r="N179" s="287"/>
      <c r="O179" s="288"/>
      <c r="P179" s="289"/>
    </row>
    <row r="180" spans="1:16" s="1" customFormat="1" ht="15" customHeight="1">
      <c r="A180" s="277"/>
      <c r="B180" s="302"/>
      <c r="C180" s="280"/>
      <c r="D180" s="282"/>
      <c r="E180" s="309"/>
      <c r="F180" s="292"/>
      <c r="G180" s="285"/>
      <c r="H180" s="285"/>
      <c r="I180" s="285"/>
      <c r="J180" s="285"/>
      <c r="K180" s="285"/>
      <c r="L180" s="287"/>
      <c r="M180" s="287"/>
      <c r="N180" s="287"/>
      <c r="O180" s="288"/>
      <c r="P180" s="289"/>
    </row>
    <row r="181" spans="1:16" s="1" customFormat="1" ht="15" customHeight="1">
      <c r="A181" s="277"/>
      <c r="B181" s="302"/>
      <c r="C181" s="280"/>
      <c r="D181" s="282"/>
      <c r="E181" s="309"/>
      <c r="F181" s="292"/>
      <c r="G181" s="285"/>
      <c r="H181" s="285"/>
      <c r="I181" s="285"/>
      <c r="J181" s="285"/>
      <c r="K181" s="285"/>
      <c r="L181" s="287"/>
      <c r="M181" s="287"/>
      <c r="N181" s="287"/>
      <c r="O181" s="288"/>
      <c r="P181" s="289"/>
    </row>
    <row r="182" spans="1:16" s="1" customFormat="1" ht="15" customHeight="1">
      <c r="A182" s="277"/>
      <c r="B182" s="302"/>
      <c r="C182" s="280"/>
      <c r="D182" s="282"/>
      <c r="E182" s="309"/>
      <c r="F182" s="292"/>
      <c r="G182" s="285"/>
      <c r="H182" s="285"/>
      <c r="I182" s="285"/>
      <c r="J182" s="285"/>
      <c r="K182" s="285"/>
      <c r="L182" s="287"/>
      <c r="M182" s="287"/>
      <c r="N182" s="287"/>
      <c r="O182" s="288"/>
      <c r="P182" s="289"/>
    </row>
    <row r="183" spans="1:16" s="1" customFormat="1" ht="15" customHeight="1">
      <c r="A183" s="277"/>
      <c r="B183" s="302"/>
      <c r="C183" s="280"/>
      <c r="D183" s="282"/>
      <c r="E183" s="309"/>
      <c r="F183" s="292"/>
      <c r="G183" s="285"/>
      <c r="H183" s="285"/>
      <c r="I183" s="285"/>
      <c r="J183" s="285"/>
      <c r="K183" s="285"/>
      <c r="L183" s="287"/>
      <c r="M183" s="287"/>
      <c r="N183" s="287"/>
      <c r="O183" s="288"/>
      <c r="P183" s="289"/>
    </row>
    <row r="184" spans="1:16" s="1" customFormat="1" ht="119.4" customHeight="1" thickBot="1">
      <c r="A184" s="277"/>
      <c r="B184" s="302"/>
      <c r="C184" s="280"/>
      <c r="D184" s="282"/>
      <c r="E184" s="310"/>
      <c r="F184" s="293"/>
      <c r="G184" s="286"/>
      <c r="H184" s="286"/>
      <c r="I184" s="286"/>
      <c r="J184" s="286"/>
      <c r="K184" s="286"/>
      <c r="L184" s="287"/>
      <c r="M184" s="287"/>
      <c r="N184" s="287"/>
      <c r="O184" s="288"/>
      <c r="P184" s="289"/>
    </row>
    <row r="185" spans="1:16" s="1" customFormat="1" ht="12.75" customHeight="1">
      <c r="A185" s="277"/>
      <c r="B185" s="302"/>
      <c r="C185" s="280"/>
      <c r="D185" s="282"/>
      <c r="E185" s="312" t="s">
        <v>1022</v>
      </c>
      <c r="F185" s="291" t="s">
        <v>47</v>
      </c>
      <c r="G185" s="294" t="s">
        <v>191</v>
      </c>
      <c r="H185" s="294" t="s">
        <v>192</v>
      </c>
      <c r="I185" s="294" t="s">
        <v>193</v>
      </c>
      <c r="J185" s="294" t="s">
        <v>194</v>
      </c>
      <c r="K185" s="294" t="s">
        <v>195</v>
      </c>
      <c r="L185" s="287"/>
      <c r="M185" s="287"/>
      <c r="N185" s="287"/>
      <c r="O185" s="288"/>
      <c r="P185" s="289"/>
    </row>
    <row r="186" spans="1:16" s="1" customFormat="1" ht="15" customHeight="1">
      <c r="A186" s="277"/>
      <c r="B186" s="302"/>
      <c r="C186" s="280"/>
      <c r="D186" s="282"/>
      <c r="E186" s="309"/>
      <c r="F186" s="292"/>
      <c r="G186" s="285"/>
      <c r="H186" s="285"/>
      <c r="I186" s="285"/>
      <c r="J186" s="285"/>
      <c r="K186" s="285"/>
      <c r="L186" s="287"/>
      <c r="M186" s="287"/>
      <c r="N186" s="287"/>
      <c r="O186" s="288"/>
      <c r="P186" s="289"/>
    </row>
    <row r="187" spans="1:16" s="1" customFormat="1" ht="15" customHeight="1">
      <c r="A187" s="277"/>
      <c r="B187" s="302"/>
      <c r="C187" s="280"/>
      <c r="D187" s="282"/>
      <c r="E187" s="309"/>
      <c r="F187" s="292"/>
      <c r="G187" s="285"/>
      <c r="H187" s="285"/>
      <c r="I187" s="285"/>
      <c r="J187" s="285"/>
      <c r="K187" s="285"/>
      <c r="L187" s="287"/>
      <c r="M187" s="287"/>
      <c r="N187" s="287"/>
      <c r="O187" s="288"/>
      <c r="P187" s="289"/>
    </row>
    <row r="188" spans="1:16" s="1" customFormat="1" ht="15" customHeight="1">
      <c r="A188" s="277"/>
      <c r="B188" s="302"/>
      <c r="C188" s="280"/>
      <c r="D188" s="282"/>
      <c r="E188" s="309"/>
      <c r="F188" s="292"/>
      <c r="G188" s="285"/>
      <c r="H188" s="285"/>
      <c r="I188" s="285"/>
      <c r="J188" s="285"/>
      <c r="K188" s="285"/>
      <c r="L188" s="287"/>
      <c r="M188" s="287"/>
      <c r="N188" s="287"/>
      <c r="O188" s="288"/>
      <c r="P188" s="289"/>
    </row>
    <row r="189" spans="1:16" s="1" customFormat="1" ht="15" customHeight="1">
      <c r="A189" s="277"/>
      <c r="B189" s="302"/>
      <c r="C189" s="280"/>
      <c r="D189" s="282"/>
      <c r="E189" s="309"/>
      <c r="F189" s="292"/>
      <c r="G189" s="285"/>
      <c r="H189" s="285"/>
      <c r="I189" s="285"/>
      <c r="J189" s="285"/>
      <c r="K189" s="285"/>
      <c r="L189" s="287"/>
      <c r="M189" s="287"/>
      <c r="N189" s="287"/>
      <c r="O189" s="288"/>
      <c r="P189" s="289"/>
    </row>
    <row r="190" spans="1:16" s="1" customFormat="1" ht="15" customHeight="1">
      <c r="A190" s="277"/>
      <c r="B190" s="302"/>
      <c r="C190" s="280"/>
      <c r="D190" s="282"/>
      <c r="E190" s="309"/>
      <c r="F190" s="292"/>
      <c r="G190" s="285"/>
      <c r="H190" s="285"/>
      <c r="I190" s="285"/>
      <c r="J190" s="285"/>
      <c r="K190" s="285"/>
      <c r="L190" s="287"/>
      <c r="M190" s="287"/>
      <c r="N190" s="287"/>
      <c r="O190" s="288"/>
      <c r="P190" s="289"/>
    </row>
    <row r="191" spans="1:16" s="1" customFormat="1" ht="15" customHeight="1">
      <c r="A191" s="277"/>
      <c r="B191" s="302"/>
      <c r="C191" s="280"/>
      <c r="D191" s="282"/>
      <c r="E191" s="309"/>
      <c r="F191" s="292"/>
      <c r="G191" s="285"/>
      <c r="H191" s="285"/>
      <c r="I191" s="285"/>
      <c r="J191" s="285"/>
      <c r="K191" s="285"/>
      <c r="L191" s="287"/>
      <c r="M191" s="287"/>
      <c r="N191" s="287"/>
      <c r="O191" s="288"/>
      <c r="P191" s="289"/>
    </row>
    <row r="192" spans="1:16" s="1" customFormat="1" ht="12.9" customHeight="1">
      <c r="A192" s="277"/>
      <c r="B192" s="302"/>
      <c r="C192" s="280"/>
      <c r="D192" s="282"/>
      <c r="E192" s="309"/>
      <c r="F192" s="293"/>
      <c r="G192" s="286"/>
      <c r="H192" s="286"/>
      <c r="I192" s="286"/>
      <c r="J192" s="286"/>
      <c r="K192" s="286"/>
      <c r="L192" s="287"/>
      <c r="M192" s="287"/>
      <c r="N192" s="287"/>
      <c r="O192" s="288"/>
      <c r="P192" s="289"/>
    </row>
    <row r="193" spans="1:16" s="1" customFormat="1" ht="80.099999999999994" customHeight="1">
      <c r="A193" s="277"/>
      <c r="B193" s="303"/>
      <c r="C193" s="281"/>
      <c r="D193" s="282"/>
      <c r="E193" s="309"/>
      <c r="F193" s="138" t="s">
        <v>54</v>
      </c>
      <c r="G193" s="139" t="s">
        <v>196</v>
      </c>
      <c r="H193" s="139" t="s">
        <v>197</v>
      </c>
      <c r="I193" s="139" t="s">
        <v>198</v>
      </c>
      <c r="J193" s="139" t="s">
        <v>199</v>
      </c>
      <c r="K193" s="139" t="s">
        <v>200</v>
      </c>
      <c r="L193" s="287"/>
      <c r="M193" s="287"/>
      <c r="N193" s="287"/>
      <c r="O193" s="288"/>
      <c r="P193" s="289"/>
    </row>
    <row r="194" spans="1:16" s="1" customFormat="1" ht="15" customHeight="1">
      <c r="A194" s="277" t="s">
        <v>33</v>
      </c>
      <c r="B194" s="302" t="s">
        <v>167</v>
      </c>
      <c r="C194" s="279" t="s">
        <v>201</v>
      </c>
      <c r="D194" s="282">
        <v>0.05</v>
      </c>
      <c r="E194" s="314" t="s">
        <v>202</v>
      </c>
      <c r="F194" s="291" t="s">
        <v>36</v>
      </c>
      <c r="G194" s="294" t="s">
        <v>1023</v>
      </c>
      <c r="H194" s="294" t="s">
        <v>1024</v>
      </c>
      <c r="I194" s="294" t="s">
        <v>1025</v>
      </c>
      <c r="J194" s="294" t="s">
        <v>203</v>
      </c>
      <c r="K194" s="294" t="s">
        <v>204</v>
      </c>
      <c r="L194" s="287">
        <f>Encoding!E25</f>
        <v>0</v>
      </c>
      <c r="M194" s="287">
        <f>Encoding!F25</f>
        <v>0</v>
      </c>
      <c r="N194" s="287">
        <f>Encoding!G25</f>
        <v>0</v>
      </c>
      <c r="O194" s="288">
        <f>Encoding!H25</f>
        <v>0</v>
      </c>
      <c r="P194" s="289">
        <f>Encoding!I25</f>
        <v>0</v>
      </c>
    </row>
    <row r="195" spans="1:16" s="1" customFormat="1" ht="15" customHeight="1">
      <c r="A195" s="277"/>
      <c r="B195" s="302"/>
      <c r="C195" s="280"/>
      <c r="D195" s="282"/>
      <c r="E195" s="315"/>
      <c r="F195" s="292"/>
      <c r="G195" s="285"/>
      <c r="H195" s="285"/>
      <c r="I195" s="285"/>
      <c r="J195" s="285"/>
      <c r="K195" s="285"/>
      <c r="L195" s="287"/>
      <c r="M195" s="287"/>
      <c r="N195" s="287"/>
      <c r="O195" s="288"/>
      <c r="P195" s="289"/>
    </row>
    <row r="196" spans="1:16" s="1" customFormat="1" ht="15" customHeight="1">
      <c r="A196" s="277"/>
      <c r="B196" s="302"/>
      <c r="C196" s="280"/>
      <c r="D196" s="282"/>
      <c r="E196" s="315"/>
      <c r="F196" s="292"/>
      <c r="G196" s="285"/>
      <c r="H196" s="285"/>
      <c r="I196" s="285"/>
      <c r="J196" s="285"/>
      <c r="K196" s="285"/>
      <c r="L196" s="287"/>
      <c r="M196" s="287"/>
      <c r="N196" s="287"/>
      <c r="O196" s="288"/>
      <c r="P196" s="289"/>
    </row>
    <row r="197" spans="1:16" s="1" customFormat="1" ht="15" customHeight="1">
      <c r="A197" s="277"/>
      <c r="B197" s="302"/>
      <c r="C197" s="280"/>
      <c r="D197" s="282"/>
      <c r="E197" s="315"/>
      <c r="F197" s="292"/>
      <c r="G197" s="285"/>
      <c r="H197" s="285"/>
      <c r="I197" s="285"/>
      <c r="J197" s="285"/>
      <c r="K197" s="285"/>
      <c r="L197" s="287"/>
      <c r="M197" s="287"/>
      <c r="N197" s="287"/>
      <c r="O197" s="288"/>
      <c r="P197" s="289"/>
    </row>
    <row r="198" spans="1:16" s="1" customFormat="1" ht="159" customHeight="1">
      <c r="A198" s="277"/>
      <c r="B198" s="302"/>
      <c r="C198" s="280"/>
      <c r="D198" s="282"/>
      <c r="E198" s="315"/>
      <c r="F198" s="292"/>
      <c r="G198" s="285"/>
      <c r="H198" s="285"/>
      <c r="I198" s="285"/>
      <c r="J198" s="285"/>
      <c r="K198" s="285"/>
      <c r="L198" s="287"/>
      <c r="M198" s="287"/>
      <c r="N198" s="287"/>
      <c r="O198" s="288"/>
      <c r="P198" s="289"/>
    </row>
    <row r="199" spans="1:16" s="1" customFormat="1" ht="15" hidden="1" customHeight="1">
      <c r="A199" s="277"/>
      <c r="B199" s="302"/>
      <c r="C199" s="280"/>
      <c r="D199" s="282"/>
      <c r="E199" s="315"/>
      <c r="F199" s="292"/>
      <c r="G199" s="285"/>
      <c r="H199" s="285"/>
      <c r="I199" s="285"/>
      <c r="J199" s="285"/>
      <c r="K199" s="285"/>
      <c r="L199" s="287"/>
      <c r="M199" s="287"/>
      <c r="N199" s="287"/>
      <c r="O199" s="288"/>
      <c r="P199" s="289"/>
    </row>
    <row r="200" spans="1:16" s="1" customFormat="1" ht="15" hidden="1" customHeight="1">
      <c r="A200" s="277"/>
      <c r="B200" s="302"/>
      <c r="C200" s="280"/>
      <c r="D200" s="282"/>
      <c r="E200" s="315"/>
      <c r="F200" s="292"/>
      <c r="G200" s="285"/>
      <c r="H200" s="285"/>
      <c r="I200" s="285"/>
      <c r="J200" s="285"/>
      <c r="K200" s="285"/>
      <c r="L200" s="287"/>
      <c r="M200" s="287"/>
      <c r="N200" s="287"/>
      <c r="O200" s="288"/>
      <c r="P200" s="289"/>
    </row>
    <row r="201" spans="1:16" s="1" customFormat="1" ht="45.9" customHeight="1">
      <c r="A201" s="277"/>
      <c r="B201" s="302"/>
      <c r="C201" s="280"/>
      <c r="D201" s="282"/>
      <c r="E201" s="316"/>
      <c r="F201" s="293"/>
      <c r="G201" s="286"/>
      <c r="H201" s="286"/>
      <c r="I201" s="286"/>
      <c r="J201" s="286"/>
      <c r="K201" s="286"/>
      <c r="L201" s="287"/>
      <c r="M201" s="287"/>
      <c r="N201" s="287"/>
      <c r="O201" s="288"/>
      <c r="P201" s="289"/>
    </row>
    <row r="202" spans="1:16" s="1" customFormat="1" ht="12.75" customHeight="1">
      <c r="A202" s="277"/>
      <c r="B202" s="302"/>
      <c r="C202" s="280"/>
      <c r="D202" s="282"/>
      <c r="E202" s="290" t="s">
        <v>205</v>
      </c>
      <c r="F202" s="307" t="s">
        <v>47</v>
      </c>
      <c r="G202" s="313" t="s">
        <v>206</v>
      </c>
      <c r="H202" s="313" t="s">
        <v>207</v>
      </c>
      <c r="I202" s="313" t="s">
        <v>208</v>
      </c>
      <c r="J202" s="313" t="s">
        <v>209</v>
      </c>
      <c r="K202" s="313" t="s">
        <v>210</v>
      </c>
      <c r="L202" s="287"/>
      <c r="M202" s="287"/>
      <c r="N202" s="287"/>
      <c r="O202" s="288"/>
      <c r="P202" s="289"/>
    </row>
    <row r="203" spans="1:16" s="1" customFormat="1" ht="15" customHeight="1">
      <c r="A203" s="277"/>
      <c r="B203" s="302"/>
      <c r="C203" s="280"/>
      <c r="D203" s="282"/>
      <c r="E203" s="285"/>
      <c r="F203" s="292"/>
      <c r="G203" s="285"/>
      <c r="H203" s="285"/>
      <c r="I203" s="285"/>
      <c r="J203" s="285"/>
      <c r="K203" s="285"/>
      <c r="L203" s="287"/>
      <c r="M203" s="287"/>
      <c r="N203" s="287"/>
      <c r="O203" s="288"/>
      <c r="P203" s="289"/>
    </row>
    <row r="204" spans="1:16" s="1" customFormat="1" ht="15" customHeight="1">
      <c r="A204" s="277"/>
      <c r="B204" s="302"/>
      <c r="C204" s="280"/>
      <c r="D204" s="282"/>
      <c r="E204" s="285"/>
      <c r="F204" s="292"/>
      <c r="G204" s="285"/>
      <c r="H204" s="285"/>
      <c r="I204" s="285"/>
      <c r="J204" s="285"/>
      <c r="K204" s="285"/>
      <c r="L204" s="287"/>
      <c r="M204" s="287"/>
      <c r="N204" s="287"/>
      <c r="O204" s="288"/>
      <c r="P204" s="289"/>
    </row>
    <row r="205" spans="1:16" s="1" customFormat="1" ht="15" customHeight="1">
      <c r="A205" s="277"/>
      <c r="B205" s="302"/>
      <c r="C205" s="280"/>
      <c r="D205" s="282"/>
      <c r="E205" s="285"/>
      <c r="F205" s="292"/>
      <c r="G205" s="285"/>
      <c r="H205" s="285"/>
      <c r="I205" s="285"/>
      <c r="J205" s="285"/>
      <c r="K205" s="285"/>
      <c r="L205" s="287"/>
      <c r="M205" s="287"/>
      <c r="N205" s="287"/>
      <c r="O205" s="288"/>
      <c r="P205" s="289"/>
    </row>
    <row r="206" spans="1:16" s="1" customFormat="1" ht="21.75" customHeight="1">
      <c r="A206" s="277"/>
      <c r="B206" s="302"/>
      <c r="C206" s="280"/>
      <c r="D206" s="282"/>
      <c r="E206" s="286"/>
      <c r="F206" s="292"/>
      <c r="G206" s="285"/>
      <c r="H206" s="285"/>
      <c r="I206" s="285"/>
      <c r="J206" s="285"/>
      <c r="K206" s="285"/>
      <c r="L206" s="287"/>
      <c r="M206" s="287"/>
      <c r="N206" s="287"/>
      <c r="O206" s="288"/>
      <c r="P206" s="289"/>
    </row>
    <row r="207" spans="1:16" s="1" customFormat="1" ht="15" hidden="1" customHeight="1">
      <c r="A207" s="277"/>
      <c r="B207" s="302"/>
      <c r="C207" s="280"/>
      <c r="D207" s="282"/>
      <c r="E207" s="149"/>
      <c r="F207" s="292"/>
      <c r="G207" s="285"/>
      <c r="H207" s="285"/>
      <c r="I207" s="285"/>
      <c r="J207" s="285"/>
      <c r="K207" s="285"/>
      <c r="L207" s="287"/>
      <c r="M207" s="287"/>
      <c r="N207" s="287"/>
      <c r="O207" s="288"/>
      <c r="P207" s="289"/>
    </row>
    <row r="208" spans="1:16" s="1" customFormat="1" ht="15" hidden="1" customHeight="1">
      <c r="A208" s="277"/>
      <c r="B208" s="302"/>
      <c r="C208" s="280"/>
      <c r="D208" s="282"/>
      <c r="E208" s="149"/>
      <c r="F208" s="292"/>
      <c r="G208" s="285"/>
      <c r="H208" s="285"/>
      <c r="I208" s="285"/>
      <c r="J208" s="285"/>
      <c r="K208" s="285"/>
      <c r="L208" s="287"/>
      <c r="M208" s="287"/>
      <c r="N208" s="287"/>
      <c r="O208" s="288"/>
      <c r="P208" s="289"/>
    </row>
    <row r="209" spans="1:16" s="1" customFormat="1" ht="5.4" customHeight="1">
      <c r="A209" s="277"/>
      <c r="B209" s="302"/>
      <c r="C209" s="280"/>
      <c r="D209" s="282"/>
      <c r="E209" s="148"/>
      <c r="F209" s="293"/>
      <c r="G209" s="286"/>
      <c r="H209" s="286"/>
      <c r="I209" s="286"/>
      <c r="J209" s="286"/>
      <c r="K209" s="286"/>
      <c r="L209" s="287"/>
      <c r="M209" s="287"/>
      <c r="N209" s="287"/>
      <c r="O209" s="288"/>
      <c r="P209" s="289"/>
    </row>
    <row r="210" spans="1:16" s="1" customFormat="1" ht="78.900000000000006" customHeight="1" thickBot="1">
      <c r="A210" s="277"/>
      <c r="B210" s="303"/>
      <c r="C210" s="281"/>
      <c r="D210" s="282"/>
      <c r="E210" s="153" t="s">
        <v>211</v>
      </c>
      <c r="F210" s="157" t="s">
        <v>54</v>
      </c>
      <c r="G210" s="158" t="s">
        <v>1026</v>
      </c>
      <c r="H210" s="158" t="s">
        <v>1027</v>
      </c>
      <c r="I210" s="158" t="s">
        <v>1028</v>
      </c>
      <c r="J210" s="158" t="s">
        <v>1029</v>
      </c>
      <c r="K210" s="158" t="s">
        <v>1030</v>
      </c>
      <c r="L210" s="287"/>
      <c r="M210" s="287"/>
      <c r="N210" s="287"/>
      <c r="O210" s="288"/>
      <c r="P210" s="289"/>
    </row>
    <row r="211" spans="1:16" s="1" customFormat="1" ht="12.75" customHeight="1">
      <c r="A211" s="277" t="s">
        <v>33</v>
      </c>
      <c r="B211" s="301" t="s">
        <v>212</v>
      </c>
      <c r="C211" s="279" t="s">
        <v>213</v>
      </c>
      <c r="D211" s="282">
        <v>0.05</v>
      </c>
      <c r="E211" s="317" t="s">
        <v>214</v>
      </c>
      <c r="F211" s="291" t="s">
        <v>36</v>
      </c>
      <c r="G211" s="294" t="s">
        <v>215</v>
      </c>
      <c r="H211" s="294" t="s">
        <v>216</v>
      </c>
      <c r="I211" s="294" t="s">
        <v>217</v>
      </c>
      <c r="J211" s="294" t="s">
        <v>218</v>
      </c>
      <c r="K211" s="294" t="s">
        <v>219</v>
      </c>
      <c r="L211" s="287">
        <f>Encoding!E26</f>
        <v>0</v>
      </c>
      <c r="M211" s="287">
        <f>Encoding!F26</f>
        <v>0</v>
      </c>
      <c r="N211" s="287">
        <f>Encoding!G26</f>
        <v>0</v>
      </c>
      <c r="O211" s="288">
        <f>Encoding!H26</f>
        <v>0</v>
      </c>
      <c r="P211" s="289">
        <f>Encoding!I26</f>
        <v>0</v>
      </c>
    </row>
    <row r="212" spans="1:16" s="1" customFormat="1" ht="15" customHeight="1">
      <c r="A212" s="277"/>
      <c r="B212" s="302"/>
      <c r="C212" s="280"/>
      <c r="D212" s="282"/>
      <c r="E212" s="309"/>
      <c r="F212" s="292"/>
      <c r="G212" s="285"/>
      <c r="H212" s="285"/>
      <c r="I212" s="285"/>
      <c r="J212" s="285"/>
      <c r="K212" s="285"/>
      <c r="L212" s="287"/>
      <c r="M212" s="287"/>
      <c r="N212" s="287"/>
      <c r="O212" s="288"/>
      <c r="P212" s="289"/>
    </row>
    <row r="213" spans="1:16" s="1" customFormat="1" ht="15" customHeight="1">
      <c r="A213" s="277"/>
      <c r="B213" s="302"/>
      <c r="C213" s="280"/>
      <c r="D213" s="282"/>
      <c r="E213" s="309"/>
      <c r="F213" s="292"/>
      <c r="G213" s="285"/>
      <c r="H213" s="285"/>
      <c r="I213" s="285"/>
      <c r="J213" s="285"/>
      <c r="K213" s="285"/>
      <c r="L213" s="287"/>
      <c r="M213" s="287"/>
      <c r="N213" s="287"/>
      <c r="O213" s="288"/>
      <c r="P213" s="289"/>
    </row>
    <row r="214" spans="1:16" s="1" customFormat="1" ht="15" customHeight="1">
      <c r="A214" s="277"/>
      <c r="B214" s="302"/>
      <c r="C214" s="280"/>
      <c r="D214" s="282"/>
      <c r="E214" s="309"/>
      <c r="F214" s="292"/>
      <c r="G214" s="285"/>
      <c r="H214" s="285"/>
      <c r="I214" s="285"/>
      <c r="J214" s="285"/>
      <c r="K214" s="285"/>
      <c r="L214" s="287"/>
      <c r="M214" s="287"/>
      <c r="N214" s="287"/>
      <c r="O214" s="288"/>
      <c r="P214" s="289"/>
    </row>
    <row r="215" spans="1:16" s="1" customFormat="1" ht="15" customHeight="1">
      <c r="A215" s="277"/>
      <c r="B215" s="302"/>
      <c r="C215" s="280"/>
      <c r="D215" s="282"/>
      <c r="E215" s="309"/>
      <c r="F215" s="292"/>
      <c r="G215" s="285"/>
      <c r="H215" s="285"/>
      <c r="I215" s="285"/>
      <c r="J215" s="285"/>
      <c r="K215" s="285"/>
      <c r="L215" s="287"/>
      <c r="M215" s="287"/>
      <c r="N215" s="287"/>
      <c r="O215" s="288"/>
      <c r="P215" s="289"/>
    </row>
    <row r="216" spans="1:16" s="1" customFormat="1" ht="15" customHeight="1">
      <c r="A216" s="277"/>
      <c r="B216" s="302"/>
      <c r="C216" s="280"/>
      <c r="D216" s="282"/>
      <c r="E216" s="309"/>
      <c r="F216" s="292"/>
      <c r="G216" s="285"/>
      <c r="H216" s="285"/>
      <c r="I216" s="285"/>
      <c r="J216" s="285"/>
      <c r="K216" s="285"/>
      <c r="L216" s="287"/>
      <c r="M216" s="287"/>
      <c r="N216" s="287"/>
      <c r="O216" s="288"/>
      <c r="P216" s="289"/>
    </row>
    <row r="217" spans="1:16" s="1" customFormat="1" ht="15" customHeight="1">
      <c r="A217" s="277"/>
      <c r="B217" s="302"/>
      <c r="C217" s="280"/>
      <c r="D217" s="282"/>
      <c r="E217" s="309"/>
      <c r="F217" s="292"/>
      <c r="G217" s="285"/>
      <c r="H217" s="285"/>
      <c r="I217" s="285"/>
      <c r="J217" s="285"/>
      <c r="K217" s="285"/>
      <c r="L217" s="287"/>
      <c r="M217" s="287"/>
      <c r="N217" s="287"/>
      <c r="O217" s="288"/>
      <c r="P217" s="289"/>
    </row>
    <row r="218" spans="1:16" s="1" customFormat="1" ht="15.6" customHeight="1" thickBot="1">
      <c r="A218" s="277"/>
      <c r="B218" s="302"/>
      <c r="C218" s="280"/>
      <c r="D218" s="282"/>
      <c r="E218" s="310"/>
      <c r="F218" s="293"/>
      <c r="G218" s="286"/>
      <c r="H218" s="286"/>
      <c r="I218" s="286"/>
      <c r="J218" s="286"/>
      <c r="K218" s="286"/>
      <c r="L218" s="287"/>
      <c r="M218" s="287"/>
      <c r="N218" s="287"/>
      <c r="O218" s="288"/>
      <c r="P218" s="289"/>
    </row>
    <row r="219" spans="1:16" s="1" customFormat="1" ht="12.75" customHeight="1">
      <c r="A219" s="277"/>
      <c r="B219" s="302"/>
      <c r="C219" s="280"/>
      <c r="D219" s="282"/>
      <c r="E219" s="317" t="s">
        <v>220</v>
      </c>
      <c r="F219" s="291" t="s">
        <v>47</v>
      </c>
      <c r="G219" s="294" t="s">
        <v>221</v>
      </c>
      <c r="H219" s="294" t="s">
        <v>222</v>
      </c>
      <c r="I219" s="294" t="s">
        <v>223</v>
      </c>
      <c r="J219" s="294" t="s">
        <v>224</v>
      </c>
      <c r="K219" s="294" t="s">
        <v>225</v>
      </c>
      <c r="L219" s="287"/>
      <c r="M219" s="287"/>
      <c r="N219" s="287"/>
      <c r="O219" s="288"/>
      <c r="P219" s="289"/>
    </row>
    <row r="220" spans="1:16" s="1" customFormat="1" ht="15" customHeight="1">
      <c r="A220" s="277"/>
      <c r="B220" s="302"/>
      <c r="C220" s="280"/>
      <c r="D220" s="282"/>
      <c r="E220" s="309"/>
      <c r="F220" s="292"/>
      <c r="G220" s="285"/>
      <c r="H220" s="285"/>
      <c r="I220" s="285"/>
      <c r="J220" s="285"/>
      <c r="K220" s="285"/>
      <c r="L220" s="287"/>
      <c r="M220" s="287"/>
      <c r="N220" s="287"/>
      <c r="O220" s="288"/>
      <c r="P220" s="289"/>
    </row>
    <row r="221" spans="1:16" s="1" customFormat="1" ht="15" customHeight="1">
      <c r="A221" s="277"/>
      <c r="B221" s="302"/>
      <c r="C221" s="280"/>
      <c r="D221" s="282"/>
      <c r="E221" s="309"/>
      <c r="F221" s="292"/>
      <c r="G221" s="285"/>
      <c r="H221" s="285"/>
      <c r="I221" s="285"/>
      <c r="J221" s="285"/>
      <c r="K221" s="285"/>
      <c r="L221" s="287"/>
      <c r="M221" s="287"/>
      <c r="N221" s="287"/>
      <c r="O221" s="288"/>
      <c r="P221" s="289"/>
    </row>
    <row r="222" spans="1:16" s="1" customFormat="1" ht="110.1" customHeight="1" thickBot="1">
      <c r="A222" s="277"/>
      <c r="B222" s="302"/>
      <c r="C222" s="280"/>
      <c r="D222" s="282"/>
      <c r="E222" s="310"/>
      <c r="F222" s="293"/>
      <c r="G222" s="286"/>
      <c r="H222" s="286"/>
      <c r="I222" s="286"/>
      <c r="J222" s="286"/>
      <c r="K222" s="286"/>
      <c r="L222" s="287"/>
      <c r="M222" s="287"/>
      <c r="N222" s="287"/>
      <c r="O222" s="288"/>
      <c r="P222" s="289"/>
    </row>
    <row r="223" spans="1:16" s="1" customFormat="1" ht="71.400000000000006" customHeight="1">
      <c r="A223" s="277"/>
      <c r="B223" s="303"/>
      <c r="C223" s="281"/>
      <c r="D223" s="283"/>
      <c r="E223" s="159" t="s">
        <v>226</v>
      </c>
      <c r="F223" s="147" t="s">
        <v>54</v>
      </c>
      <c r="G223" s="142" t="s">
        <v>227</v>
      </c>
      <c r="H223" s="142" t="s">
        <v>228</v>
      </c>
      <c r="I223" s="142" t="s">
        <v>229</v>
      </c>
      <c r="J223" s="142" t="s">
        <v>230</v>
      </c>
      <c r="K223" s="142" t="s">
        <v>231</v>
      </c>
      <c r="L223" s="287"/>
      <c r="M223" s="287"/>
      <c r="N223" s="287"/>
      <c r="O223" s="288"/>
      <c r="P223" s="289"/>
    </row>
    <row r="224" spans="1:16" s="1" customFormat="1" ht="12.75" customHeight="1">
      <c r="A224" s="277" t="s">
        <v>33</v>
      </c>
      <c r="B224" s="295" t="s">
        <v>212</v>
      </c>
      <c r="C224" s="279" t="s">
        <v>232</v>
      </c>
      <c r="D224" s="283">
        <v>0.05</v>
      </c>
      <c r="E224" s="318" t="s">
        <v>233</v>
      </c>
      <c r="F224" s="319" t="s">
        <v>36</v>
      </c>
      <c r="G224" s="294" t="s">
        <v>234</v>
      </c>
      <c r="H224" s="294" t="s">
        <v>235</v>
      </c>
      <c r="I224" s="294" t="s">
        <v>236</v>
      </c>
      <c r="J224" s="294" t="s">
        <v>237</v>
      </c>
      <c r="K224" s="294" t="s">
        <v>238</v>
      </c>
      <c r="L224" s="287">
        <f>Encoding!E27</f>
        <v>0</v>
      </c>
      <c r="M224" s="287">
        <f>Encoding!F27</f>
        <v>0</v>
      </c>
      <c r="N224" s="287">
        <f>Encoding!G27</f>
        <v>0</v>
      </c>
      <c r="O224" s="288">
        <f>Encoding!H27</f>
        <v>0</v>
      </c>
      <c r="P224" s="289">
        <f>Encoding!I27</f>
        <v>0</v>
      </c>
    </row>
    <row r="225" spans="1:16" s="1" customFormat="1" ht="13.8">
      <c r="A225" s="277"/>
      <c r="B225" s="296"/>
      <c r="C225" s="280"/>
      <c r="D225" s="283"/>
      <c r="E225" s="285"/>
      <c r="F225" s="285"/>
      <c r="G225" s="285"/>
      <c r="H225" s="285"/>
      <c r="I225" s="285"/>
      <c r="J225" s="285"/>
      <c r="K225" s="285"/>
      <c r="L225" s="287"/>
      <c r="M225" s="287"/>
      <c r="N225" s="287"/>
      <c r="O225" s="288"/>
      <c r="P225" s="289"/>
    </row>
    <row r="226" spans="1:16" s="1" customFormat="1" ht="13.8">
      <c r="A226" s="277"/>
      <c r="B226" s="296"/>
      <c r="C226" s="280"/>
      <c r="D226" s="283"/>
      <c r="E226" s="285"/>
      <c r="F226" s="285"/>
      <c r="G226" s="285"/>
      <c r="H226" s="285"/>
      <c r="I226" s="285"/>
      <c r="J226" s="285"/>
      <c r="K226" s="285"/>
      <c r="L226" s="287"/>
      <c r="M226" s="287"/>
      <c r="N226" s="287"/>
      <c r="O226" s="288"/>
      <c r="P226" s="289"/>
    </row>
    <row r="227" spans="1:16" s="1" customFormat="1" ht="13.8">
      <c r="A227" s="277"/>
      <c r="B227" s="296"/>
      <c r="C227" s="280"/>
      <c r="D227" s="283"/>
      <c r="E227" s="285"/>
      <c r="F227" s="285"/>
      <c r="G227" s="285"/>
      <c r="H227" s="285"/>
      <c r="I227" s="285"/>
      <c r="J227" s="285"/>
      <c r="K227" s="285"/>
      <c r="L227" s="287"/>
      <c r="M227" s="287"/>
      <c r="N227" s="287"/>
      <c r="O227" s="288"/>
      <c r="P227" s="289"/>
    </row>
    <row r="228" spans="1:16" s="1" customFormat="1" ht="13.8">
      <c r="A228" s="277"/>
      <c r="B228" s="296"/>
      <c r="C228" s="280"/>
      <c r="D228" s="283"/>
      <c r="E228" s="285"/>
      <c r="F228" s="285"/>
      <c r="G228" s="285"/>
      <c r="H228" s="285"/>
      <c r="I228" s="285"/>
      <c r="J228" s="285"/>
      <c r="K228" s="285"/>
      <c r="L228" s="287"/>
      <c r="M228" s="287"/>
      <c r="N228" s="287"/>
      <c r="O228" s="288"/>
      <c r="P228" s="289"/>
    </row>
    <row r="229" spans="1:16" s="1" customFormat="1" ht="13.8">
      <c r="A229" s="277"/>
      <c r="B229" s="296"/>
      <c r="C229" s="280"/>
      <c r="D229" s="283"/>
      <c r="E229" s="285"/>
      <c r="F229" s="285"/>
      <c r="G229" s="285"/>
      <c r="H229" s="285"/>
      <c r="I229" s="285"/>
      <c r="J229" s="285"/>
      <c r="K229" s="285"/>
      <c r="L229" s="287"/>
      <c r="M229" s="287"/>
      <c r="N229" s="287"/>
      <c r="O229" s="288"/>
      <c r="P229" s="289"/>
    </row>
    <row r="230" spans="1:16" s="1" customFormat="1" ht="2.1" customHeight="1" thickBot="1">
      <c r="A230" s="277"/>
      <c r="B230" s="296"/>
      <c r="C230" s="280"/>
      <c r="D230" s="283"/>
      <c r="E230" s="285"/>
      <c r="F230" s="285"/>
      <c r="G230" s="285"/>
      <c r="H230" s="285"/>
      <c r="I230" s="285"/>
      <c r="J230" s="285"/>
      <c r="K230" s="285"/>
      <c r="L230" s="287"/>
      <c r="M230" s="287"/>
      <c r="N230" s="287"/>
      <c r="O230" s="288"/>
      <c r="P230" s="289"/>
    </row>
    <row r="231" spans="1:16" s="1" customFormat="1" ht="12.75" hidden="1" customHeight="1">
      <c r="A231" s="277"/>
      <c r="B231" s="296"/>
      <c r="C231" s="280"/>
      <c r="D231" s="283"/>
      <c r="E231" s="149"/>
      <c r="F231" s="286"/>
      <c r="G231" s="286"/>
      <c r="H231" s="286"/>
      <c r="I231" s="286"/>
      <c r="J231" s="286"/>
      <c r="K231" s="286"/>
      <c r="L231" s="287"/>
      <c r="M231" s="287"/>
      <c r="N231" s="287"/>
      <c r="O231" s="288"/>
      <c r="P231" s="289"/>
    </row>
    <row r="232" spans="1:16" s="1" customFormat="1" ht="12.75" customHeight="1">
      <c r="A232" s="277"/>
      <c r="B232" s="296"/>
      <c r="C232" s="280"/>
      <c r="D232" s="282"/>
      <c r="E232" s="308" t="s">
        <v>239</v>
      </c>
      <c r="F232" s="291" t="s">
        <v>47</v>
      </c>
      <c r="G232" s="294" t="s">
        <v>240</v>
      </c>
      <c r="H232" s="294" t="s">
        <v>241</v>
      </c>
      <c r="I232" s="294" t="s">
        <v>242</v>
      </c>
      <c r="J232" s="294" t="s">
        <v>243</v>
      </c>
      <c r="K232" s="294" t="s">
        <v>244</v>
      </c>
      <c r="L232" s="287"/>
      <c r="M232" s="287"/>
      <c r="N232" s="287"/>
      <c r="O232" s="288"/>
      <c r="P232" s="289"/>
    </row>
    <row r="233" spans="1:16" s="1" customFormat="1" ht="13.8">
      <c r="A233" s="277"/>
      <c r="B233" s="296"/>
      <c r="C233" s="280"/>
      <c r="D233" s="282"/>
      <c r="E233" s="309"/>
      <c r="F233" s="292"/>
      <c r="G233" s="285"/>
      <c r="H233" s="285"/>
      <c r="I233" s="285"/>
      <c r="J233" s="285"/>
      <c r="K233" s="285"/>
      <c r="L233" s="287"/>
      <c r="M233" s="287"/>
      <c r="N233" s="287"/>
      <c r="O233" s="288"/>
      <c r="P233" s="289"/>
    </row>
    <row r="234" spans="1:16" s="1" customFormat="1" ht="13.8">
      <c r="A234" s="277"/>
      <c r="B234" s="296"/>
      <c r="C234" s="280"/>
      <c r="D234" s="282"/>
      <c r="E234" s="309"/>
      <c r="F234" s="292"/>
      <c r="G234" s="285"/>
      <c r="H234" s="285"/>
      <c r="I234" s="285"/>
      <c r="J234" s="285"/>
      <c r="K234" s="285"/>
      <c r="L234" s="287"/>
      <c r="M234" s="287"/>
      <c r="N234" s="287"/>
      <c r="O234" s="288"/>
      <c r="P234" s="289"/>
    </row>
    <row r="235" spans="1:16" s="1" customFormat="1" ht="13.8">
      <c r="A235" s="277"/>
      <c r="B235" s="296"/>
      <c r="C235" s="280"/>
      <c r="D235" s="282"/>
      <c r="E235" s="309"/>
      <c r="F235" s="292"/>
      <c r="G235" s="285"/>
      <c r="H235" s="285"/>
      <c r="I235" s="285"/>
      <c r="J235" s="285"/>
      <c r="K235" s="285"/>
      <c r="L235" s="287"/>
      <c r="M235" s="287"/>
      <c r="N235" s="287"/>
      <c r="O235" s="288"/>
      <c r="P235" s="289"/>
    </row>
    <row r="236" spans="1:16" s="1" customFormat="1" ht="13.8">
      <c r="A236" s="277"/>
      <c r="B236" s="296"/>
      <c r="C236" s="280"/>
      <c r="D236" s="282"/>
      <c r="E236" s="309"/>
      <c r="F236" s="292"/>
      <c r="G236" s="285"/>
      <c r="H236" s="285"/>
      <c r="I236" s="285"/>
      <c r="J236" s="285"/>
      <c r="K236" s="285"/>
      <c r="L236" s="287"/>
      <c r="M236" s="287"/>
      <c r="N236" s="287"/>
      <c r="O236" s="288"/>
      <c r="P236" s="289"/>
    </row>
    <row r="237" spans="1:16" s="1" customFormat="1" ht="13.8">
      <c r="A237" s="277"/>
      <c r="B237" s="296"/>
      <c r="C237" s="280"/>
      <c r="D237" s="282"/>
      <c r="E237" s="309"/>
      <c r="F237" s="292"/>
      <c r="G237" s="285"/>
      <c r="H237" s="285"/>
      <c r="I237" s="285"/>
      <c r="J237" s="285"/>
      <c r="K237" s="285"/>
      <c r="L237" s="287"/>
      <c r="M237" s="287"/>
      <c r="N237" s="287"/>
      <c r="O237" s="288"/>
      <c r="P237" s="289"/>
    </row>
    <row r="238" spans="1:16" s="1" customFormat="1" ht="13.8">
      <c r="A238" s="277"/>
      <c r="B238" s="296"/>
      <c r="C238" s="280"/>
      <c r="D238" s="282"/>
      <c r="E238" s="309"/>
      <c r="F238" s="292"/>
      <c r="G238" s="285"/>
      <c r="H238" s="285"/>
      <c r="I238" s="285"/>
      <c r="J238" s="285"/>
      <c r="K238" s="285"/>
      <c r="L238" s="287"/>
      <c r="M238" s="287"/>
      <c r="N238" s="287"/>
      <c r="O238" s="288"/>
      <c r="P238" s="289"/>
    </row>
    <row r="239" spans="1:16" s="1" customFormat="1" ht="17.100000000000001" customHeight="1" thickBot="1">
      <c r="A239" s="277"/>
      <c r="B239" s="296"/>
      <c r="C239" s="280"/>
      <c r="D239" s="282"/>
      <c r="E239" s="310"/>
      <c r="F239" s="293"/>
      <c r="G239" s="286"/>
      <c r="H239" s="286"/>
      <c r="I239" s="286"/>
      <c r="J239" s="286"/>
      <c r="K239" s="286"/>
      <c r="L239" s="287"/>
      <c r="M239" s="287"/>
      <c r="N239" s="287"/>
      <c r="O239" s="288"/>
      <c r="P239" s="289"/>
    </row>
    <row r="240" spans="1:16" s="1" customFormat="1" ht="73.5" customHeight="1" thickBot="1">
      <c r="A240" s="277"/>
      <c r="B240" s="297"/>
      <c r="C240" s="281"/>
      <c r="D240" s="282"/>
      <c r="E240" s="160" t="s">
        <v>245</v>
      </c>
      <c r="F240" s="141" t="s">
        <v>54</v>
      </c>
      <c r="G240" s="142" t="s">
        <v>227</v>
      </c>
      <c r="H240" s="142" t="s">
        <v>228</v>
      </c>
      <c r="I240" s="142" t="s">
        <v>229</v>
      </c>
      <c r="J240" s="142" t="s">
        <v>230</v>
      </c>
      <c r="K240" s="142" t="s">
        <v>231</v>
      </c>
      <c r="L240" s="287"/>
      <c r="M240" s="287"/>
      <c r="N240" s="287"/>
      <c r="O240" s="288"/>
      <c r="P240" s="289"/>
    </row>
    <row r="241" spans="1:16" s="1" customFormat="1" ht="15" customHeight="1">
      <c r="A241" s="277" t="s">
        <v>33</v>
      </c>
      <c r="B241" s="298" t="s">
        <v>212</v>
      </c>
      <c r="C241" s="279" t="s">
        <v>246</v>
      </c>
      <c r="D241" s="283">
        <v>0.05</v>
      </c>
      <c r="E241" s="320" t="s">
        <v>247</v>
      </c>
      <c r="F241" s="319" t="s">
        <v>36</v>
      </c>
      <c r="G241" s="294" t="s">
        <v>1031</v>
      </c>
      <c r="H241" s="294" t="s">
        <v>248</v>
      </c>
      <c r="I241" s="294" t="s">
        <v>249</v>
      </c>
      <c r="J241" s="294" t="s">
        <v>250</v>
      </c>
      <c r="K241" s="294" t="s">
        <v>174</v>
      </c>
      <c r="L241" s="287">
        <f>Encoding!E28</f>
        <v>0</v>
      </c>
      <c r="M241" s="287">
        <f>Encoding!F28</f>
        <v>0</v>
      </c>
      <c r="N241" s="287">
        <f>Encoding!G28</f>
        <v>0</v>
      </c>
      <c r="O241" s="288">
        <f>Encoding!H28</f>
        <v>0</v>
      </c>
      <c r="P241" s="289">
        <f>Encoding!I28</f>
        <v>0</v>
      </c>
    </row>
    <row r="242" spans="1:16" s="1" customFormat="1" ht="15" customHeight="1">
      <c r="A242" s="277"/>
      <c r="B242" s="298"/>
      <c r="C242" s="280"/>
      <c r="D242" s="283"/>
      <c r="E242" s="285"/>
      <c r="F242" s="285"/>
      <c r="G242" s="285"/>
      <c r="H242" s="285"/>
      <c r="I242" s="285"/>
      <c r="J242" s="285"/>
      <c r="K242" s="285"/>
      <c r="L242" s="287"/>
      <c r="M242" s="287"/>
      <c r="N242" s="287"/>
      <c r="O242" s="288"/>
      <c r="P242" s="289"/>
    </row>
    <row r="243" spans="1:16" s="1" customFormat="1" ht="15" customHeight="1">
      <c r="A243" s="277"/>
      <c r="B243" s="298"/>
      <c r="C243" s="280"/>
      <c r="D243" s="283"/>
      <c r="E243" s="285"/>
      <c r="F243" s="285"/>
      <c r="G243" s="285"/>
      <c r="H243" s="285"/>
      <c r="I243" s="285"/>
      <c r="J243" s="285"/>
      <c r="K243" s="285"/>
      <c r="L243" s="287"/>
      <c r="M243" s="287"/>
      <c r="N243" s="287"/>
      <c r="O243" s="288"/>
      <c r="P243" s="289"/>
    </row>
    <row r="244" spans="1:16" s="1" customFormat="1" ht="15" customHeight="1">
      <c r="A244" s="277"/>
      <c r="B244" s="298"/>
      <c r="C244" s="280"/>
      <c r="D244" s="283"/>
      <c r="E244" s="285"/>
      <c r="F244" s="285"/>
      <c r="G244" s="285"/>
      <c r="H244" s="285"/>
      <c r="I244" s="285"/>
      <c r="J244" s="285"/>
      <c r="K244" s="285"/>
      <c r="L244" s="287"/>
      <c r="M244" s="287"/>
      <c r="N244" s="287"/>
      <c r="O244" s="288"/>
      <c r="P244" s="289"/>
    </row>
    <row r="245" spans="1:16" s="1" customFormat="1" ht="15" customHeight="1">
      <c r="A245" s="277"/>
      <c r="B245" s="298"/>
      <c r="C245" s="280"/>
      <c r="D245" s="283"/>
      <c r="E245" s="285"/>
      <c r="F245" s="285"/>
      <c r="G245" s="285"/>
      <c r="H245" s="285"/>
      <c r="I245" s="285"/>
      <c r="J245" s="285"/>
      <c r="K245" s="285"/>
      <c r="L245" s="287"/>
      <c r="M245" s="287"/>
      <c r="N245" s="287"/>
      <c r="O245" s="288"/>
      <c r="P245" s="289"/>
    </row>
    <row r="246" spans="1:16" s="1" customFormat="1" ht="6.6" customHeight="1">
      <c r="A246" s="277"/>
      <c r="B246" s="298"/>
      <c r="C246" s="280"/>
      <c r="D246" s="283"/>
      <c r="E246" s="285"/>
      <c r="F246" s="285"/>
      <c r="G246" s="285"/>
      <c r="H246" s="285"/>
      <c r="I246" s="285"/>
      <c r="J246" s="285"/>
      <c r="K246" s="285"/>
      <c r="L246" s="287"/>
      <c r="M246" s="287"/>
      <c r="N246" s="287"/>
      <c r="O246" s="288"/>
      <c r="P246" s="289"/>
    </row>
    <row r="247" spans="1:16" s="1" customFormat="1" ht="9" customHeight="1">
      <c r="A247" s="277"/>
      <c r="B247" s="298"/>
      <c r="C247" s="280"/>
      <c r="D247" s="283"/>
      <c r="E247" s="285"/>
      <c r="F247" s="285"/>
      <c r="G247" s="285"/>
      <c r="H247" s="285"/>
      <c r="I247" s="285"/>
      <c r="J247" s="285"/>
      <c r="K247" s="285"/>
      <c r="L247" s="287"/>
      <c r="M247" s="287"/>
      <c r="N247" s="287"/>
      <c r="O247" s="288"/>
      <c r="P247" s="289"/>
    </row>
    <row r="248" spans="1:16" s="1" customFormat="1" ht="0.9" customHeight="1" thickBot="1">
      <c r="A248" s="277"/>
      <c r="B248" s="298"/>
      <c r="C248" s="280"/>
      <c r="D248" s="283"/>
      <c r="E248" s="285"/>
      <c r="F248" s="286"/>
      <c r="G248" s="286"/>
      <c r="H248" s="286"/>
      <c r="I248" s="286"/>
      <c r="J248" s="286"/>
      <c r="K248" s="286"/>
      <c r="L248" s="287"/>
      <c r="M248" s="287"/>
      <c r="N248" s="287"/>
      <c r="O248" s="288"/>
      <c r="P248" s="289"/>
    </row>
    <row r="249" spans="1:16" s="1" customFormat="1" ht="12.75" customHeight="1">
      <c r="A249" s="277"/>
      <c r="B249" s="298"/>
      <c r="C249" s="280"/>
      <c r="D249" s="282"/>
      <c r="E249" s="317" t="s">
        <v>251</v>
      </c>
      <c r="F249" s="291" t="s">
        <v>47</v>
      </c>
      <c r="G249" s="294" t="s">
        <v>252</v>
      </c>
      <c r="H249" s="294" t="s">
        <v>253</v>
      </c>
      <c r="I249" s="294" t="s">
        <v>254</v>
      </c>
      <c r="J249" s="294" t="s">
        <v>255</v>
      </c>
      <c r="K249" s="294" t="s">
        <v>256</v>
      </c>
      <c r="L249" s="287"/>
      <c r="M249" s="287"/>
      <c r="N249" s="287"/>
      <c r="O249" s="288"/>
      <c r="P249" s="289"/>
    </row>
    <row r="250" spans="1:16" s="1" customFormat="1" ht="15" customHeight="1">
      <c r="A250" s="277"/>
      <c r="B250" s="298"/>
      <c r="C250" s="280"/>
      <c r="D250" s="282"/>
      <c r="E250" s="309"/>
      <c r="F250" s="292"/>
      <c r="G250" s="285"/>
      <c r="H250" s="285"/>
      <c r="I250" s="285"/>
      <c r="J250" s="285"/>
      <c r="K250" s="285"/>
      <c r="L250" s="287"/>
      <c r="M250" s="287"/>
      <c r="N250" s="287"/>
      <c r="O250" s="288"/>
      <c r="P250" s="289"/>
    </row>
    <row r="251" spans="1:16" s="1" customFormat="1" ht="15" customHeight="1">
      <c r="A251" s="277"/>
      <c r="B251" s="298"/>
      <c r="C251" s="280"/>
      <c r="D251" s="282"/>
      <c r="E251" s="309"/>
      <c r="F251" s="292"/>
      <c r="G251" s="285"/>
      <c r="H251" s="285"/>
      <c r="I251" s="285"/>
      <c r="J251" s="285"/>
      <c r="K251" s="285"/>
      <c r="L251" s="287"/>
      <c r="M251" s="287"/>
      <c r="N251" s="287"/>
      <c r="O251" s="288"/>
      <c r="P251" s="289"/>
    </row>
    <row r="252" spans="1:16" s="1" customFormat="1" ht="15" customHeight="1">
      <c r="A252" s="277"/>
      <c r="B252" s="298"/>
      <c r="C252" s="280"/>
      <c r="D252" s="282"/>
      <c r="E252" s="309"/>
      <c r="F252" s="292"/>
      <c r="G252" s="285"/>
      <c r="H252" s="285"/>
      <c r="I252" s="285"/>
      <c r="J252" s="285"/>
      <c r="K252" s="285"/>
      <c r="L252" s="287"/>
      <c r="M252" s="287"/>
      <c r="N252" s="287"/>
      <c r="O252" s="288"/>
      <c r="P252" s="289"/>
    </row>
    <row r="253" spans="1:16" s="1" customFormat="1" ht="15" customHeight="1">
      <c r="A253" s="277"/>
      <c r="B253" s="298"/>
      <c r="C253" s="280"/>
      <c r="D253" s="282"/>
      <c r="E253" s="309"/>
      <c r="F253" s="292"/>
      <c r="G253" s="285"/>
      <c r="H253" s="285"/>
      <c r="I253" s="285"/>
      <c r="J253" s="285"/>
      <c r="K253" s="285"/>
      <c r="L253" s="287"/>
      <c r="M253" s="287"/>
      <c r="N253" s="287"/>
      <c r="O253" s="288"/>
      <c r="P253" s="289"/>
    </row>
    <row r="254" spans="1:16" s="1" customFormat="1" ht="7.5" customHeight="1">
      <c r="A254" s="277"/>
      <c r="B254" s="298"/>
      <c r="C254" s="280"/>
      <c r="D254" s="282"/>
      <c r="E254" s="309"/>
      <c r="F254" s="292"/>
      <c r="G254" s="285"/>
      <c r="H254" s="285"/>
      <c r="I254" s="285"/>
      <c r="J254" s="285"/>
      <c r="K254" s="285"/>
      <c r="L254" s="287"/>
      <c r="M254" s="287"/>
      <c r="N254" s="287"/>
      <c r="O254" s="288"/>
      <c r="P254" s="289"/>
    </row>
    <row r="255" spans="1:16" s="1" customFormat="1" ht="4.5" customHeight="1" thickBot="1">
      <c r="A255" s="277"/>
      <c r="B255" s="298"/>
      <c r="C255" s="280"/>
      <c r="D255" s="282"/>
      <c r="E255" s="310"/>
      <c r="F255" s="292"/>
      <c r="G255" s="285"/>
      <c r="H255" s="285"/>
      <c r="I255" s="285"/>
      <c r="J255" s="285"/>
      <c r="K255" s="285"/>
      <c r="L255" s="287"/>
      <c r="M255" s="287"/>
      <c r="N255" s="287"/>
      <c r="O255" s="288"/>
      <c r="P255" s="289"/>
    </row>
    <row r="256" spans="1:16" s="1" customFormat="1" ht="15" hidden="1" customHeight="1">
      <c r="A256" s="277"/>
      <c r="B256" s="298"/>
      <c r="C256" s="280"/>
      <c r="D256" s="283"/>
      <c r="E256" s="149"/>
      <c r="F256" s="293"/>
      <c r="G256" s="286"/>
      <c r="H256" s="286"/>
      <c r="I256" s="286"/>
      <c r="J256" s="286"/>
      <c r="K256" s="286"/>
      <c r="L256" s="287"/>
      <c r="M256" s="287"/>
      <c r="N256" s="287"/>
      <c r="O256" s="288"/>
      <c r="P256" s="289"/>
    </row>
    <row r="257" spans="1:16" s="1" customFormat="1" ht="91.5" customHeight="1" thickBot="1">
      <c r="A257" s="277"/>
      <c r="B257" s="298"/>
      <c r="C257" s="281"/>
      <c r="D257" s="283"/>
      <c r="E257" s="161" t="s">
        <v>257</v>
      </c>
      <c r="F257" s="147" t="s">
        <v>54</v>
      </c>
      <c r="G257" s="142" t="s">
        <v>227</v>
      </c>
      <c r="H257" s="142" t="s">
        <v>228</v>
      </c>
      <c r="I257" s="142" t="s">
        <v>229</v>
      </c>
      <c r="J257" s="142" t="s">
        <v>230</v>
      </c>
      <c r="K257" s="142" t="s">
        <v>231</v>
      </c>
      <c r="L257" s="287"/>
      <c r="M257" s="287"/>
      <c r="N257" s="287"/>
      <c r="O257" s="288"/>
      <c r="P257" s="289"/>
    </row>
    <row r="258" spans="1:16" s="1" customFormat="1" ht="12.75" customHeight="1">
      <c r="A258" s="277" t="s">
        <v>33</v>
      </c>
      <c r="B258" s="301" t="s">
        <v>258</v>
      </c>
      <c r="C258" s="279" t="s">
        <v>259</v>
      </c>
      <c r="D258" s="283">
        <v>0.05</v>
      </c>
      <c r="E258" s="290" t="s">
        <v>260</v>
      </c>
      <c r="F258" s="319" t="s">
        <v>36</v>
      </c>
      <c r="G258" s="294" t="s">
        <v>261</v>
      </c>
      <c r="H258" s="294" t="s">
        <v>262</v>
      </c>
      <c r="I258" s="294" t="s">
        <v>263</v>
      </c>
      <c r="J258" s="294" t="s">
        <v>264</v>
      </c>
      <c r="K258" s="294" t="s">
        <v>265</v>
      </c>
      <c r="L258" s="321"/>
      <c r="M258" s="321"/>
      <c r="N258" s="287">
        <f>Encoding!G29</f>
        <v>0</v>
      </c>
      <c r="O258" s="288">
        <f>Encoding!H29</f>
        <v>0</v>
      </c>
      <c r="P258" s="289">
        <f>Encoding!I29</f>
        <v>0</v>
      </c>
    </row>
    <row r="259" spans="1:16" s="1" customFormat="1" ht="13.8" customHeight="1">
      <c r="A259" s="277"/>
      <c r="B259" s="302"/>
      <c r="C259" s="280"/>
      <c r="D259" s="283"/>
      <c r="E259" s="285"/>
      <c r="F259" s="285"/>
      <c r="G259" s="285"/>
      <c r="H259" s="285"/>
      <c r="I259" s="285"/>
      <c r="J259" s="285"/>
      <c r="K259" s="285"/>
      <c r="L259" s="321"/>
      <c r="M259" s="321"/>
      <c r="N259" s="287"/>
      <c r="O259" s="288"/>
      <c r="P259" s="289"/>
    </row>
    <row r="260" spans="1:16" s="1" customFormat="1" ht="13.8" customHeight="1">
      <c r="A260" s="277"/>
      <c r="B260" s="302"/>
      <c r="C260" s="280"/>
      <c r="D260" s="283"/>
      <c r="E260" s="285"/>
      <c r="F260" s="285"/>
      <c r="G260" s="285"/>
      <c r="H260" s="285"/>
      <c r="I260" s="285"/>
      <c r="J260" s="285"/>
      <c r="K260" s="285"/>
      <c r="L260" s="321"/>
      <c r="M260" s="321"/>
      <c r="N260" s="287"/>
      <c r="O260" s="288"/>
      <c r="P260" s="289"/>
    </row>
    <row r="261" spans="1:16" s="1" customFormat="1" ht="13.8" customHeight="1">
      <c r="A261" s="277"/>
      <c r="B261" s="302"/>
      <c r="C261" s="280"/>
      <c r="D261" s="283"/>
      <c r="E261" s="285"/>
      <c r="F261" s="285"/>
      <c r="G261" s="285"/>
      <c r="H261" s="285"/>
      <c r="I261" s="285"/>
      <c r="J261" s="285"/>
      <c r="K261" s="285"/>
      <c r="L261" s="321"/>
      <c r="M261" s="321"/>
      <c r="N261" s="287"/>
      <c r="O261" s="288"/>
      <c r="P261" s="289"/>
    </row>
    <row r="262" spans="1:16" s="1" customFormat="1" ht="13.8" customHeight="1">
      <c r="A262" s="277"/>
      <c r="B262" s="302"/>
      <c r="C262" s="280"/>
      <c r="D262" s="283"/>
      <c r="E262" s="285"/>
      <c r="F262" s="285"/>
      <c r="G262" s="285"/>
      <c r="H262" s="285"/>
      <c r="I262" s="285"/>
      <c r="J262" s="285"/>
      <c r="K262" s="285"/>
      <c r="L262" s="321"/>
      <c r="M262" s="321"/>
      <c r="N262" s="287"/>
      <c r="O262" s="288"/>
      <c r="P262" s="289"/>
    </row>
    <row r="263" spans="1:16" s="1" customFormat="1" ht="13.8" customHeight="1">
      <c r="A263" s="277"/>
      <c r="B263" s="302"/>
      <c r="C263" s="280"/>
      <c r="D263" s="283"/>
      <c r="E263" s="285"/>
      <c r="F263" s="285"/>
      <c r="G263" s="285"/>
      <c r="H263" s="285"/>
      <c r="I263" s="285"/>
      <c r="J263" s="285"/>
      <c r="K263" s="285"/>
      <c r="L263" s="321"/>
      <c r="M263" s="321"/>
      <c r="N263" s="287"/>
      <c r="O263" s="288"/>
      <c r="P263" s="289"/>
    </row>
    <row r="264" spans="1:16" s="1" customFormat="1" ht="13.8" customHeight="1">
      <c r="A264" s="277"/>
      <c r="B264" s="302"/>
      <c r="C264" s="280"/>
      <c r="D264" s="283"/>
      <c r="E264" s="285"/>
      <c r="F264" s="285"/>
      <c r="G264" s="285"/>
      <c r="H264" s="285"/>
      <c r="I264" s="285"/>
      <c r="J264" s="285"/>
      <c r="K264" s="285"/>
      <c r="L264" s="321"/>
      <c r="M264" s="321"/>
      <c r="N264" s="287"/>
      <c r="O264" s="288"/>
      <c r="P264" s="289"/>
    </row>
    <row r="265" spans="1:16" s="1" customFormat="1" ht="28.5" customHeight="1">
      <c r="A265" s="277"/>
      <c r="B265" s="302"/>
      <c r="C265" s="280"/>
      <c r="D265" s="283"/>
      <c r="E265" s="286"/>
      <c r="F265" s="286"/>
      <c r="G265" s="286"/>
      <c r="H265" s="286"/>
      <c r="I265" s="286"/>
      <c r="J265" s="286"/>
      <c r="K265" s="286"/>
      <c r="L265" s="321"/>
      <c r="M265" s="321"/>
      <c r="N265" s="287"/>
      <c r="O265" s="288"/>
      <c r="P265" s="289"/>
    </row>
    <row r="266" spans="1:16" s="1" customFormat="1" ht="3.6" customHeight="1" thickBot="1">
      <c r="A266" s="331"/>
      <c r="B266" s="332"/>
      <c r="C266" s="333"/>
      <c r="D266" s="334"/>
      <c r="E266" s="121"/>
      <c r="F266" s="122"/>
      <c r="G266" s="123"/>
      <c r="H266" s="123"/>
      <c r="I266" s="123"/>
      <c r="J266" s="123"/>
      <c r="K266" s="124"/>
      <c r="L266" s="322"/>
      <c r="M266" s="322"/>
      <c r="N266" s="323"/>
      <c r="O266" s="324"/>
      <c r="P266" s="325"/>
    </row>
    <row r="267" spans="1:16" ht="14.4" customHeight="1">
      <c r="A267" s="197" t="s">
        <v>266</v>
      </c>
      <c r="B267" s="198"/>
      <c r="C267" s="326" t="s">
        <v>267</v>
      </c>
      <c r="D267" s="327"/>
      <c r="E267" s="338" t="str">
        <f>C3</f>
        <v/>
      </c>
      <c r="F267" s="339"/>
      <c r="G267" s="340"/>
      <c r="H267" s="363">
        <f>I3</f>
        <v>0</v>
      </c>
      <c r="I267" s="364"/>
      <c r="J267" s="371" t="str">
        <f>Encoding!D31</f>
        <v>VIRGILIO P. BATAN, JR., CESO VI</v>
      </c>
      <c r="K267" s="372"/>
      <c r="L267" s="187" t="s">
        <v>268</v>
      </c>
      <c r="M267" s="188"/>
      <c r="N267" s="189"/>
      <c r="O267" s="351">
        <f>SUM(P13:P266)</f>
        <v>0</v>
      </c>
      <c r="P267" s="352"/>
    </row>
    <row r="268" spans="1:16">
      <c r="A268" s="199" t="s">
        <v>269</v>
      </c>
      <c r="B268" s="200"/>
      <c r="C268" s="347" t="s">
        <v>270</v>
      </c>
      <c r="D268" s="348"/>
      <c r="E268" s="341"/>
      <c r="F268" s="342"/>
      <c r="G268" s="343"/>
      <c r="H268" s="365"/>
      <c r="I268" s="366"/>
      <c r="J268" s="373"/>
      <c r="K268" s="374"/>
      <c r="L268" s="328"/>
      <c r="M268" s="329"/>
      <c r="N268" s="330"/>
      <c r="O268" s="353"/>
      <c r="P268" s="354"/>
    </row>
    <row r="269" spans="1:16" ht="15" thickBot="1">
      <c r="A269" s="199" t="s">
        <v>271</v>
      </c>
      <c r="B269" s="200"/>
      <c r="C269" s="347" t="s">
        <v>272</v>
      </c>
      <c r="D269" s="348"/>
      <c r="E269" s="344"/>
      <c r="F269" s="345"/>
      <c r="G269" s="346"/>
      <c r="H269" s="367"/>
      <c r="I269" s="368"/>
      <c r="J269" s="375"/>
      <c r="K269" s="376"/>
      <c r="L269" s="190"/>
      <c r="M269" s="191"/>
      <c r="N269" s="192"/>
      <c r="O269" s="355"/>
      <c r="P269" s="356"/>
    </row>
    <row r="270" spans="1:16">
      <c r="A270" s="199" t="s">
        <v>273</v>
      </c>
      <c r="B270" s="200"/>
      <c r="C270" s="347" t="s">
        <v>274</v>
      </c>
      <c r="D270" s="348"/>
      <c r="E270" s="335" t="s">
        <v>780</v>
      </c>
      <c r="F270" s="336"/>
      <c r="G270" s="337"/>
      <c r="H270" s="369" t="s">
        <v>781</v>
      </c>
      <c r="I270" s="370"/>
      <c r="J270" s="369" t="s">
        <v>782</v>
      </c>
      <c r="K270" s="370"/>
      <c r="L270" s="187" t="s">
        <v>267</v>
      </c>
      <c r="M270" s="188"/>
      <c r="N270" s="189"/>
      <c r="O270" s="357" t="str">
        <f>IF(AND(O267&lt;=5,O267&gt;=4.5),C268,IF(AND(O267&lt;=4.499,O267&gt;=3.5),C269,IF(AND(O267&lt;=3.499,O267&gt;=2.5),C270,IF(AND(O267&lt;=2.499,O267&gt;=1.5),C271,C272))))</f>
        <v>POOR</v>
      </c>
      <c r="P270" s="358"/>
    </row>
    <row r="271" spans="1:16">
      <c r="A271" s="199" t="s">
        <v>275</v>
      </c>
      <c r="B271" s="200"/>
      <c r="C271" s="347" t="s">
        <v>276</v>
      </c>
      <c r="D271" s="348"/>
      <c r="E271" s="126"/>
      <c r="F271" s="127"/>
      <c r="G271" s="127"/>
      <c r="H271" s="128"/>
      <c r="I271" s="129"/>
      <c r="J271" s="128"/>
      <c r="K271" s="129"/>
      <c r="L271" s="328"/>
      <c r="M271" s="329"/>
      <c r="N271" s="330"/>
      <c r="O271" s="359"/>
      <c r="P271" s="360"/>
    </row>
    <row r="272" spans="1:16" ht="15" thickBot="1">
      <c r="A272" s="173" t="s">
        <v>277</v>
      </c>
      <c r="B272" s="174"/>
      <c r="C272" s="349" t="s">
        <v>278</v>
      </c>
      <c r="D272" s="350"/>
      <c r="E272" s="130"/>
      <c r="F272" s="131"/>
      <c r="G272" s="131"/>
      <c r="H272" s="132"/>
      <c r="I272" s="133"/>
      <c r="J272" s="132"/>
      <c r="K272" s="133"/>
      <c r="L272" s="190"/>
      <c r="M272" s="191"/>
      <c r="N272" s="192"/>
      <c r="O272" s="361"/>
      <c r="P272" s="362"/>
    </row>
    <row r="273" spans="7:8" ht="11.4" customHeight="1"/>
    <row r="274" spans="7:8">
      <c r="G274" s="136"/>
      <c r="H274" s="136"/>
    </row>
    <row r="275" spans="7:8">
      <c r="G275" s="136"/>
      <c r="H275" s="136"/>
    </row>
    <row r="276" spans="7:8">
      <c r="G276" s="136"/>
      <c r="H276" s="136"/>
    </row>
    <row r="277" spans="7:8">
      <c r="G277" s="136"/>
      <c r="H277" s="136"/>
    </row>
    <row r="278" spans="7:8">
      <c r="G278" s="136"/>
      <c r="H278" s="136"/>
    </row>
  </sheetData>
  <sheetProtection algorithmName="SHA-512" hashValue="oW5oN1SmE+BDwyTxdl/Ga5zOxgtgrMzJ95W/xFzyb0Mj8AVvMvqv2uDDsXcgojA1i9ss4nvvLDAN1STd2who0A==" saltValue="WwD/1Lb4cuokETInLiUDDg==" spinCount="100000" sheet="1" objects="1" scenarios="1"/>
  <mergeCells count="410">
    <mergeCell ref="E270:G270"/>
    <mergeCell ref="E267:G269"/>
    <mergeCell ref="C271:D271"/>
    <mergeCell ref="A272:B272"/>
    <mergeCell ref="C272:D272"/>
    <mergeCell ref="O267:P269"/>
    <mergeCell ref="A268:B268"/>
    <mergeCell ref="C268:D268"/>
    <mergeCell ref="A269:B269"/>
    <mergeCell ref="C269:D269"/>
    <mergeCell ref="A270:B270"/>
    <mergeCell ref="C270:D270"/>
    <mergeCell ref="L270:N272"/>
    <mergeCell ref="O270:P272"/>
    <mergeCell ref="A271:B271"/>
    <mergeCell ref="H267:I269"/>
    <mergeCell ref="H270:I270"/>
    <mergeCell ref="J267:K269"/>
    <mergeCell ref="J270:K270"/>
    <mergeCell ref="M258:M266"/>
    <mergeCell ref="N258:N266"/>
    <mergeCell ref="O258:O266"/>
    <mergeCell ref="P258:P266"/>
    <mergeCell ref="A267:B267"/>
    <mergeCell ref="C267:D267"/>
    <mergeCell ref="L267:N269"/>
    <mergeCell ref="G258:G265"/>
    <mergeCell ref="H258:H265"/>
    <mergeCell ref="I258:I265"/>
    <mergeCell ref="J258:J265"/>
    <mergeCell ref="K258:K265"/>
    <mergeCell ref="L258:L266"/>
    <mergeCell ref="A258:A266"/>
    <mergeCell ref="B258:B266"/>
    <mergeCell ref="C258:C266"/>
    <mergeCell ref="D258:D266"/>
    <mergeCell ref="E258:E265"/>
    <mergeCell ref="F258:F265"/>
    <mergeCell ref="P241:P257"/>
    <mergeCell ref="E249:E255"/>
    <mergeCell ref="F249:F256"/>
    <mergeCell ref="G249:G256"/>
    <mergeCell ref="H249:H256"/>
    <mergeCell ref="I249:I256"/>
    <mergeCell ref="J249:J256"/>
    <mergeCell ref="G241:G248"/>
    <mergeCell ref="H241:H248"/>
    <mergeCell ref="I241:I248"/>
    <mergeCell ref="J241:J248"/>
    <mergeCell ref="K241:K248"/>
    <mergeCell ref="L241:L257"/>
    <mergeCell ref="K249:K256"/>
    <mergeCell ref="A241:A257"/>
    <mergeCell ref="B241:B257"/>
    <mergeCell ref="C241:C257"/>
    <mergeCell ref="D241:D257"/>
    <mergeCell ref="E241:E248"/>
    <mergeCell ref="F241:F248"/>
    <mergeCell ref="M224:M240"/>
    <mergeCell ref="N224:N240"/>
    <mergeCell ref="O224:O240"/>
    <mergeCell ref="A224:A240"/>
    <mergeCell ref="B224:B240"/>
    <mergeCell ref="C224:C240"/>
    <mergeCell ref="D224:D240"/>
    <mergeCell ref="M241:M257"/>
    <mergeCell ref="N241:N257"/>
    <mergeCell ref="O241:O257"/>
    <mergeCell ref="P224:P240"/>
    <mergeCell ref="E232:E239"/>
    <mergeCell ref="F232:F239"/>
    <mergeCell ref="G232:G239"/>
    <mergeCell ref="H232:H239"/>
    <mergeCell ref="I232:I239"/>
    <mergeCell ref="J232:J239"/>
    <mergeCell ref="G224:G231"/>
    <mergeCell ref="H224:H231"/>
    <mergeCell ref="I224:I231"/>
    <mergeCell ref="J224:J231"/>
    <mergeCell ref="K224:K231"/>
    <mergeCell ref="L224:L240"/>
    <mergeCell ref="K232:K239"/>
    <mergeCell ref="E224:E230"/>
    <mergeCell ref="F224:F231"/>
    <mergeCell ref="P211:P223"/>
    <mergeCell ref="E219:E222"/>
    <mergeCell ref="F219:F222"/>
    <mergeCell ref="G219:G222"/>
    <mergeCell ref="H219:H222"/>
    <mergeCell ref="I219:I222"/>
    <mergeCell ref="J219:J222"/>
    <mergeCell ref="G211:G218"/>
    <mergeCell ref="H211:H218"/>
    <mergeCell ref="I211:I218"/>
    <mergeCell ref="J211:J218"/>
    <mergeCell ref="K211:K218"/>
    <mergeCell ref="L211:L223"/>
    <mergeCell ref="K219:K222"/>
    <mergeCell ref="A211:A223"/>
    <mergeCell ref="B211:B223"/>
    <mergeCell ref="C211:C223"/>
    <mergeCell ref="D211:D223"/>
    <mergeCell ref="E211:E218"/>
    <mergeCell ref="F211:F218"/>
    <mergeCell ref="M194:M210"/>
    <mergeCell ref="N194:N210"/>
    <mergeCell ref="O194:O210"/>
    <mergeCell ref="A194:A210"/>
    <mergeCell ref="B194:B210"/>
    <mergeCell ref="C194:C210"/>
    <mergeCell ref="D194:D210"/>
    <mergeCell ref="M211:M223"/>
    <mergeCell ref="N211:N223"/>
    <mergeCell ref="O211:O223"/>
    <mergeCell ref="P194:P210"/>
    <mergeCell ref="E202:E206"/>
    <mergeCell ref="F202:F209"/>
    <mergeCell ref="G202:G209"/>
    <mergeCell ref="H202:H209"/>
    <mergeCell ref="I202:I209"/>
    <mergeCell ref="J202:J209"/>
    <mergeCell ref="G194:G201"/>
    <mergeCell ref="H194:H201"/>
    <mergeCell ref="I194:I201"/>
    <mergeCell ref="J194:J201"/>
    <mergeCell ref="K194:K201"/>
    <mergeCell ref="L194:L210"/>
    <mergeCell ref="K202:K209"/>
    <mergeCell ref="E194:E201"/>
    <mergeCell ref="F194:F201"/>
    <mergeCell ref="P177:P193"/>
    <mergeCell ref="E185:E193"/>
    <mergeCell ref="F185:F192"/>
    <mergeCell ref="G185:G192"/>
    <mergeCell ref="H185:H192"/>
    <mergeCell ref="I185:I192"/>
    <mergeCell ref="J185:J192"/>
    <mergeCell ref="G177:G184"/>
    <mergeCell ref="H177:H184"/>
    <mergeCell ref="I177:I184"/>
    <mergeCell ref="J177:J184"/>
    <mergeCell ref="K177:K184"/>
    <mergeCell ref="L177:L193"/>
    <mergeCell ref="K185:K192"/>
    <mergeCell ref="A177:A193"/>
    <mergeCell ref="B177:B193"/>
    <mergeCell ref="C177:C193"/>
    <mergeCell ref="D177:D193"/>
    <mergeCell ref="E177:E184"/>
    <mergeCell ref="F177:F184"/>
    <mergeCell ref="M163:M176"/>
    <mergeCell ref="N163:N176"/>
    <mergeCell ref="O163:O176"/>
    <mergeCell ref="A163:A176"/>
    <mergeCell ref="B163:B176"/>
    <mergeCell ref="C163:C176"/>
    <mergeCell ref="D163:D176"/>
    <mergeCell ref="M177:M193"/>
    <mergeCell ref="N177:N193"/>
    <mergeCell ref="O177:O193"/>
    <mergeCell ref="P163:P176"/>
    <mergeCell ref="E171:E176"/>
    <mergeCell ref="F171:F175"/>
    <mergeCell ref="G171:G175"/>
    <mergeCell ref="H171:H175"/>
    <mergeCell ref="I171:I175"/>
    <mergeCell ref="J171:J175"/>
    <mergeCell ref="G163:G170"/>
    <mergeCell ref="H163:H170"/>
    <mergeCell ref="I163:I170"/>
    <mergeCell ref="J163:J170"/>
    <mergeCell ref="K163:K170"/>
    <mergeCell ref="L163:L176"/>
    <mergeCell ref="K171:K175"/>
    <mergeCell ref="E163:E170"/>
    <mergeCell ref="F163:F170"/>
    <mergeCell ref="P146:P162"/>
    <mergeCell ref="E154:E161"/>
    <mergeCell ref="F154:F161"/>
    <mergeCell ref="G154:G161"/>
    <mergeCell ref="H154:H161"/>
    <mergeCell ref="I154:I161"/>
    <mergeCell ref="J154:J161"/>
    <mergeCell ref="G146:G153"/>
    <mergeCell ref="H146:H153"/>
    <mergeCell ref="I146:I153"/>
    <mergeCell ref="J146:J153"/>
    <mergeCell ref="K146:K153"/>
    <mergeCell ref="L146:L162"/>
    <mergeCell ref="K154:K161"/>
    <mergeCell ref="A146:A162"/>
    <mergeCell ref="B146:B162"/>
    <mergeCell ref="C146:C162"/>
    <mergeCell ref="D146:D162"/>
    <mergeCell ref="E146:E153"/>
    <mergeCell ref="F146:F153"/>
    <mergeCell ref="M129:M145"/>
    <mergeCell ref="N129:N145"/>
    <mergeCell ref="O129:O145"/>
    <mergeCell ref="A129:A145"/>
    <mergeCell ref="B129:B145"/>
    <mergeCell ref="C129:C145"/>
    <mergeCell ref="D129:D145"/>
    <mergeCell ref="E129:E144"/>
    <mergeCell ref="M146:M162"/>
    <mergeCell ref="N146:N162"/>
    <mergeCell ref="O146:O162"/>
    <mergeCell ref="P129:P145"/>
    <mergeCell ref="F137:F144"/>
    <mergeCell ref="G137:G144"/>
    <mergeCell ref="H137:H144"/>
    <mergeCell ref="I137:I144"/>
    <mergeCell ref="J137:J144"/>
    <mergeCell ref="K137:K144"/>
    <mergeCell ref="G129:G136"/>
    <mergeCell ref="H129:H136"/>
    <mergeCell ref="I129:I136"/>
    <mergeCell ref="J129:J136"/>
    <mergeCell ref="K129:K136"/>
    <mergeCell ref="L129:L145"/>
    <mergeCell ref="F129:F136"/>
    <mergeCell ref="P115:P128"/>
    <mergeCell ref="E123:E127"/>
    <mergeCell ref="F123:F127"/>
    <mergeCell ref="G123:G127"/>
    <mergeCell ref="H123:H127"/>
    <mergeCell ref="I123:I127"/>
    <mergeCell ref="J123:J127"/>
    <mergeCell ref="G115:G122"/>
    <mergeCell ref="H115:H122"/>
    <mergeCell ref="I115:I122"/>
    <mergeCell ref="J115:J122"/>
    <mergeCell ref="K115:K122"/>
    <mergeCell ref="L115:L128"/>
    <mergeCell ref="K123:K127"/>
    <mergeCell ref="A115:A128"/>
    <mergeCell ref="B115:B128"/>
    <mergeCell ref="C115:C128"/>
    <mergeCell ref="D115:D128"/>
    <mergeCell ref="E115:E122"/>
    <mergeCell ref="F115:F122"/>
    <mergeCell ref="M98:M114"/>
    <mergeCell ref="N98:N114"/>
    <mergeCell ref="O98:O114"/>
    <mergeCell ref="A98:A114"/>
    <mergeCell ref="B98:B114"/>
    <mergeCell ref="C98:C114"/>
    <mergeCell ref="D98:D114"/>
    <mergeCell ref="M115:M128"/>
    <mergeCell ref="N115:N128"/>
    <mergeCell ref="O115:O128"/>
    <mergeCell ref="P98:P114"/>
    <mergeCell ref="E106:E111"/>
    <mergeCell ref="F106:F113"/>
    <mergeCell ref="G106:G113"/>
    <mergeCell ref="H106:H113"/>
    <mergeCell ref="I106:I113"/>
    <mergeCell ref="J106:J113"/>
    <mergeCell ref="G98:G105"/>
    <mergeCell ref="H98:H105"/>
    <mergeCell ref="I98:I105"/>
    <mergeCell ref="J98:J105"/>
    <mergeCell ref="K98:K105"/>
    <mergeCell ref="L98:L114"/>
    <mergeCell ref="K106:K113"/>
    <mergeCell ref="E98:E105"/>
    <mergeCell ref="F98:F105"/>
    <mergeCell ref="P81:P97"/>
    <mergeCell ref="E89:E96"/>
    <mergeCell ref="F89:F96"/>
    <mergeCell ref="G89:G96"/>
    <mergeCell ref="H89:H96"/>
    <mergeCell ref="I89:I96"/>
    <mergeCell ref="J89:J96"/>
    <mergeCell ref="G81:G88"/>
    <mergeCell ref="H81:H88"/>
    <mergeCell ref="I81:I88"/>
    <mergeCell ref="J81:J88"/>
    <mergeCell ref="K81:K88"/>
    <mergeCell ref="L81:L97"/>
    <mergeCell ref="K89:K96"/>
    <mergeCell ref="A81:A97"/>
    <mergeCell ref="B81:B97"/>
    <mergeCell ref="C81:C97"/>
    <mergeCell ref="D81:D97"/>
    <mergeCell ref="E81:E88"/>
    <mergeCell ref="F81:F88"/>
    <mergeCell ref="M67:M80"/>
    <mergeCell ref="N67:N80"/>
    <mergeCell ref="O67:O80"/>
    <mergeCell ref="A67:A80"/>
    <mergeCell ref="B67:B80"/>
    <mergeCell ref="C67:C80"/>
    <mergeCell ref="D67:D80"/>
    <mergeCell ref="M81:M97"/>
    <mergeCell ref="N81:N97"/>
    <mergeCell ref="O81:O97"/>
    <mergeCell ref="P67:P80"/>
    <mergeCell ref="E75:E79"/>
    <mergeCell ref="F75:F79"/>
    <mergeCell ref="G75:G79"/>
    <mergeCell ref="H75:H79"/>
    <mergeCell ref="I75:I79"/>
    <mergeCell ref="J75:J79"/>
    <mergeCell ref="G67:G74"/>
    <mergeCell ref="H67:H74"/>
    <mergeCell ref="I67:I74"/>
    <mergeCell ref="J67:J74"/>
    <mergeCell ref="K67:K74"/>
    <mergeCell ref="L67:L80"/>
    <mergeCell ref="K75:K79"/>
    <mergeCell ref="E67:E74"/>
    <mergeCell ref="F67:F74"/>
    <mergeCell ref="M49:M66"/>
    <mergeCell ref="N49:N66"/>
    <mergeCell ref="O49:O66"/>
    <mergeCell ref="P49:P66"/>
    <mergeCell ref="E59:E65"/>
    <mergeCell ref="F59:F65"/>
    <mergeCell ref="G59:G65"/>
    <mergeCell ref="H59:H65"/>
    <mergeCell ref="I59:I65"/>
    <mergeCell ref="J59:J65"/>
    <mergeCell ref="G49:G56"/>
    <mergeCell ref="H49:H56"/>
    <mergeCell ref="I49:I56"/>
    <mergeCell ref="J49:J56"/>
    <mergeCell ref="K49:K58"/>
    <mergeCell ref="L49:L66"/>
    <mergeCell ref="K59:K65"/>
    <mergeCell ref="O32:O48"/>
    <mergeCell ref="P32:P48"/>
    <mergeCell ref="E40:E44"/>
    <mergeCell ref="F40:F47"/>
    <mergeCell ref="G40:G47"/>
    <mergeCell ref="H40:H47"/>
    <mergeCell ref="I40:I47"/>
    <mergeCell ref="J40:J47"/>
    <mergeCell ref="K40:K47"/>
    <mergeCell ref="I32:I39"/>
    <mergeCell ref="J32:J39"/>
    <mergeCell ref="K32:K39"/>
    <mergeCell ref="L32:L48"/>
    <mergeCell ref="M32:M48"/>
    <mergeCell ref="N32:N48"/>
    <mergeCell ref="A32:A48"/>
    <mergeCell ref="B32:B48"/>
    <mergeCell ref="C32:C48"/>
    <mergeCell ref="D32:D48"/>
    <mergeCell ref="E32:E38"/>
    <mergeCell ref="F32:F39"/>
    <mergeCell ref="G32:G39"/>
    <mergeCell ref="H32:H39"/>
    <mergeCell ref="A49:A66"/>
    <mergeCell ref="B49:B66"/>
    <mergeCell ref="C49:C66"/>
    <mergeCell ref="D49:D66"/>
    <mergeCell ref="E49:E58"/>
    <mergeCell ref="F49:F58"/>
    <mergeCell ref="P13:P31"/>
    <mergeCell ref="E26:E30"/>
    <mergeCell ref="F26:F30"/>
    <mergeCell ref="G26:G30"/>
    <mergeCell ref="H26:H30"/>
    <mergeCell ref="I26:I30"/>
    <mergeCell ref="F13:F25"/>
    <mergeCell ref="G13:G20"/>
    <mergeCell ref="H13:H20"/>
    <mergeCell ref="I13:I20"/>
    <mergeCell ref="J13:J20"/>
    <mergeCell ref="K13:K20"/>
    <mergeCell ref="J26:J30"/>
    <mergeCell ref="K26:K30"/>
    <mergeCell ref="A13:A31"/>
    <mergeCell ref="B13:B31"/>
    <mergeCell ref="C13:C31"/>
    <mergeCell ref="D13:D31"/>
    <mergeCell ref="E13:E25"/>
    <mergeCell ref="L13:L31"/>
    <mergeCell ref="M13:M31"/>
    <mergeCell ref="N13:N31"/>
    <mergeCell ref="O13:O31"/>
    <mergeCell ref="A7:B7"/>
    <mergeCell ref="C7:G7"/>
    <mergeCell ref="I7:P7"/>
    <mergeCell ref="A9:K9"/>
    <mergeCell ref="L9:P9"/>
    <mergeCell ref="A10:A12"/>
    <mergeCell ref="B10:B12"/>
    <mergeCell ref="C10:C12"/>
    <mergeCell ref="D10:D12"/>
    <mergeCell ref="E10:E12"/>
    <mergeCell ref="F10:K10"/>
    <mergeCell ref="L10:N11"/>
    <mergeCell ref="O10:O12"/>
    <mergeCell ref="P10:P12"/>
    <mergeCell ref="F11:F12"/>
    <mergeCell ref="A5:B5"/>
    <mergeCell ref="C5:G5"/>
    <mergeCell ref="I5:P5"/>
    <mergeCell ref="A6:B6"/>
    <mergeCell ref="C6:G6"/>
    <mergeCell ref="H6:P6"/>
    <mergeCell ref="A1:P1"/>
    <mergeCell ref="A3:B3"/>
    <mergeCell ref="C3:G3"/>
    <mergeCell ref="I3:P3"/>
    <mergeCell ref="A4:B4"/>
    <mergeCell ref="C4:G4"/>
    <mergeCell ref="I4:P4"/>
  </mergeCells>
  <dataValidations count="1">
    <dataValidation allowBlank="1" showInputMessage="1" showErrorMessage="1" errorTitle=" Prevent Typing" error="Prevent type in special characters" sqref="P13:P266" xr:uid="{3D33E3B9-DDEF-4354-9F0C-130317D0B3BC}"/>
  </dataValidations>
  <pageMargins left="0.23622047244094491" right="0.11811023622047245" top="0.35433070866141736" bottom="0.47244094488188981" header="0.31496062992125984" footer="0.31496062992125984"/>
  <pageSetup paperSize="9" scale="80" orientation="landscape" horizontalDpi="4294967293" verticalDpi="36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62927-4F97-41C6-B2BA-B32C139A0E9C}">
  <sheetPr>
    <tabColor theme="9" tint="-0.499984740745262"/>
  </sheetPr>
  <dimension ref="A1:Q48"/>
  <sheetViews>
    <sheetView showGridLines="0" showRowColHeaders="0" view="pageBreakPreview" topLeftCell="A24" zoomScaleNormal="100" zoomScaleSheetLayoutView="100" workbookViewId="0">
      <selection activeCell="J43" sqref="J43"/>
    </sheetView>
  </sheetViews>
  <sheetFormatPr defaultRowHeight="14.4"/>
  <cols>
    <col min="1" max="1" width="43.5546875" customWidth="1"/>
    <col min="2" max="2" width="3.77734375" customWidth="1"/>
    <col min="3" max="3" width="2.77734375" customWidth="1"/>
    <col min="4" max="4" width="2.21875" customWidth="1"/>
    <col min="5" max="5" width="41.21875" customWidth="1"/>
    <col min="6" max="6" width="3.21875" customWidth="1"/>
    <col min="7" max="8" width="2.21875" customWidth="1"/>
    <col min="9" max="9" width="2.44140625" customWidth="1"/>
    <col min="10" max="10" width="38.77734375" customWidth="1"/>
    <col min="11" max="11" width="4.33203125" customWidth="1"/>
    <col min="12" max="12" width="1.77734375" customWidth="1"/>
    <col min="13" max="13" width="2.44140625" customWidth="1"/>
    <col min="14" max="14" width="48" customWidth="1"/>
    <col min="15" max="15" width="3.21875" customWidth="1"/>
    <col min="16" max="16" width="2.21875" customWidth="1"/>
    <col min="17" max="17" width="0.77734375" customWidth="1"/>
  </cols>
  <sheetData>
    <row r="1" spans="1:17" ht="21.6" thickBot="1">
      <c r="A1" s="377" t="s">
        <v>860</v>
      </c>
      <c r="B1" s="377"/>
      <c r="C1" s="377"/>
      <c r="D1" s="377"/>
      <c r="E1" s="377"/>
      <c r="F1" s="377"/>
      <c r="G1" s="377"/>
      <c r="H1" s="377"/>
      <c r="I1" s="377"/>
      <c r="J1" s="377"/>
      <c r="K1" s="377"/>
      <c r="L1" s="377"/>
      <c r="M1" s="377"/>
      <c r="N1" s="377"/>
      <c r="O1" s="377"/>
      <c r="P1" s="377"/>
      <c r="Q1" s="377"/>
    </row>
    <row r="2" spans="1:17" ht="16.2" thickBot="1">
      <c r="A2" s="378" t="s">
        <v>861</v>
      </c>
      <c r="B2" s="379"/>
      <c r="C2" s="379"/>
      <c r="D2" s="379"/>
      <c r="E2" s="379"/>
      <c r="F2" s="10"/>
      <c r="G2" s="10"/>
      <c r="H2" s="11"/>
      <c r="I2" s="12"/>
      <c r="J2" s="379" t="s">
        <v>862</v>
      </c>
      <c r="K2" s="379"/>
      <c r="L2" s="379"/>
      <c r="M2" s="379"/>
      <c r="N2" s="379"/>
      <c r="O2" s="12"/>
      <c r="P2" s="12"/>
      <c r="Q2" s="13"/>
    </row>
    <row r="3" spans="1:17" ht="15" thickBot="1">
      <c r="A3" s="14" t="s">
        <v>863</v>
      </c>
      <c r="B3" s="380">
        <f>(B4+B5+B8+B10+B12)/5</f>
        <v>3</v>
      </c>
      <c r="C3" s="381"/>
      <c r="D3" s="15"/>
      <c r="E3" s="16" t="s">
        <v>864</v>
      </c>
      <c r="F3" s="380">
        <f>(F4+F5+F7+F9+F10)/5</f>
        <v>2.8</v>
      </c>
      <c r="G3" s="381"/>
      <c r="H3" s="15"/>
      <c r="I3" s="17"/>
      <c r="J3" s="16" t="s">
        <v>865</v>
      </c>
      <c r="K3" s="380">
        <f>(K4+K7+K9+K11+K13)/5</f>
        <v>4.5999999999999996</v>
      </c>
      <c r="L3" s="381"/>
      <c r="M3" s="18"/>
      <c r="N3" s="16" t="s">
        <v>866</v>
      </c>
      <c r="O3" s="380">
        <f>(O4+O6+O9+O11+O14)/5</f>
        <v>4.5999999999999996</v>
      </c>
      <c r="P3" s="381"/>
      <c r="Q3" s="19"/>
    </row>
    <row r="4" spans="1:17">
      <c r="A4" s="20" t="s">
        <v>867</v>
      </c>
      <c r="B4" s="69">
        <v>1</v>
      </c>
      <c r="C4" s="397"/>
      <c r="D4" s="18"/>
      <c r="E4" s="18" t="s">
        <v>868</v>
      </c>
      <c r="F4" s="71">
        <v>2</v>
      </c>
      <c r="G4" s="18"/>
      <c r="H4" s="397"/>
      <c r="I4" s="17"/>
      <c r="J4" s="398" t="s">
        <v>869</v>
      </c>
      <c r="K4" s="399">
        <v>5</v>
      </c>
      <c r="L4" s="22"/>
      <c r="M4" s="18"/>
      <c r="N4" s="393" t="s">
        <v>870</v>
      </c>
      <c r="O4" s="401">
        <v>4</v>
      </c>
      <c r="Q4" s="19"/>
    </row>
    <row r="5" spans="1:17" ht="15.75" customHeight="1">
      <c r="A5" s="382" t="s">
        <v>871</v>
      </c>
      <c r="B5" s="385">
        <v>2</v>
      </c>
      <c r="C5" s="397"/>
      <c r="D5" s="23"/>
      <c r="E5" s="388" t="s">
        <v>872</v>
      </c>
      <c r="F5" s="385">
        <v>3</v>
      </c>
      <c r="G5" s="24"/>
      <c r="H5" s="397"/>
      <c r="I5" s="17"/>
      <c r="J5" s="398"/>
      <c r="K5" s="400"/>
      <c r="L5" s="22"/>
      <c r="M5" s="18"/>
      <c r="N5" s="394"/>
      <c r="O5" s="391"/>
      <c r="Q5" s="19"/>
    </row>
    <row r="6" spans="1:17" ht="15.75" customHeight="1">
      <c r="A6" s="383"/>
      <c r="B6" s="386"/>
      <c r="C6" s="397"/>
      <c r="D6" s="23"/>
      <c r="E6" s="389"/>
      <c r="F6" s="387"/>
      <c r="G6" s="24"/>
      <c r="H6" s="397"/>
      <c r="I6" s="17"/>
      <c r="J6" s="398"/>
      <c r="K6" s="396"/>
      <c r="L6" s="22"/>
      <c r="M6" s="18"/>
      <c r="N6" s="390" t="s">
        <v>873</v>
      </c>
      <c r="O6" s="391">
        <v>5</v>
      </c>
      <c r="P6" s="7"/>
      <c r="Q6" s="19"/>
    </row>
    <row r="7" spans="1:17" ht="15.75" customHeight="1">
      <c r="A7" s="384"/>
      <c r="B7" s="387"/>
      <c r="C7" s="397"/>
      <c r="D7" s="23"/>
      <c r="E7" s="392" t="s">
        <v>874</v>
      </c>
      <c r="F7" s="385">
        <v>3</v>
      </c>
      <c r="G7" s="24"/>
      <c r="H7" s="397"/>
      <c r="I7" s="17"/>
      <c r="J7" s="393" t="s">
        <v>875</v>
      </c>
      <c r="K7" s="395">
        <v>4</v>
      </c>
      <c r="L7" s="22"/>
      <c r="M7" s="18"/>
      <c r="N7" s="390"/>
      <c r="O7" s="391"/>
      <c r="P7" s="7"/>
      <c r="Q7" s="19"/>
    </row>
    <row r="8" spans="1:17" ht="15.75" customHeight="1">
      <c r="A8" s="383" t="s">
        <v>876</v>
      </c>
      <c r="B8" s="385">
        <v>3</v>
      </c>
      <c r="C8" s="397"/>
      <c r="D8" s="23"/>
      <c r="E8" s="392"/>
      <c r="F8" s="387"/>
      <c r="G8" s="24"/>
      <c r="H8" s="397"/>
      <c r="I8" s="17"/>
      <c r="J8" s="394"/>
      <c r="K8" s="396"/>
      <c r="L8" s="22"/>
      <c r="M8" s="18"/>
      <c r="N8" s="390"/>
      <c r="O8" s="391"/>
      <c r="Q8" s="19"/>
    </row>
    <row r="9" spans="1:17">
      <c r="A9" s="383"/>
      <c r="B9" s="387"/>
      <c r="C9" s="397"/>
      <c r="D9" s="23"/>
      <c r="E9" s="25" t="s">
        <v>877</v>
      </c>
      <c r="F9" s="72">
        <v>3</v>
      </c>
      <c r="G9" s="23"/>
      <c r="H9" s="397"/>
      <c r="I9" s="17"/>
      <c r="J9" s="398" t="s">
        <v>878</v>
      </c>
      <c r="K9" s="395">
        <v>5</v>
      </c>
      <c r="L9" s="26"/>
      <c r="M9" s="18"/>
      <c r="N9" s="393" t="s">
        <v>879</v>
      </c>
      <c r="O9" s="391">
        <v>4</v>
      </c>
      <c r="Q9" s="19"/>
    </row>
    <row r="10" spans="1:17" ht="15.75" customHeight="1">
      <c r="A10" s="382" t="s">
        <v>880</v>
      </c>
      <c r="B10" s="385">
        <v>4</v>
      </c>
      <c r="C10" s="397"/>
      <c r="D10" s="23"/>
      <c r="E10" s="388" t="s">
        <v>881</v>
      </c>
      <c r="F10" s="385">
        <v>3</v>
      </c>
      <c r="G10" s="24"/>
      <c r="H10" s="397"/>
      <c r="I10" s="17"/>
      <c r="J10" s="398"/>
      <c r="K10" s="396"/>
      <c r="L10" s="22"/>
      <c r="M10" s="18"/>
      <c r="N10" s="394"/>
      <c r="O10" s="391"/>
      <c r="Q10" s="19"/>
    </row>
    <row r="11" spans="1:17" ht="15.75" customHeight="1">
      <c r="A11" s="384"/>
      <c r="B11" s="387"/>
      <c r="C11" s="397"/>
      <c r="D11" s="23"/>
      <c r="E11" s="402"/>
      <c r="F11" s="386"/>
      <c r="G11" s="24"/>
      <c r="H11" s="397"/>
      <c r="I11" s="17"/>
      <c r="J11" s="393" t="s">
        <v>882</v>
      </c>
      <c r="K11" s="395">
        <v>4</v>
      </c>
      <c r="L11" s="22"/>
      <c r="M11" s="18"/>
      <c r="N11" s="392" t="s">
        <v>883</v>
      </c>
      <c r="O11" s="391">
        <v>5</v>
      </c>
      <c r="P11" s="15"/>
      <c r="Q11" s="19"/>
    </row>
    <row r="12" spans="1:17" ht="27.6">
      <c r="A12" s="27" t="s">
        <v>884</v>
      </c>
      <c r="B12" s="70">
        <v>5</v>
      </c>
      <c r="C12" s="397"/>
      <c r="D12" s="23"/>
      <c r="E12" s="389"/>
      <c r="F12" s="387"/>
      <c r="G12" s="24"/>
      <c r="H12" s="397"/>
      <c r="I12" s="17"/>
      <c r="J12" s="394"/>
      <c r="K12" s="396"/>
      <c r="L12" s="22"/>
      <c r="M12" s="18"/>
      <c r="N12" s="392"/>
      <c r="O12" s="391"/>
      <c r="P12" s="24"/>
      <c r="Q12" s="19"/>
    </row>
    <row r="13" spans="1:17" ht="15" thickBot="1">
      <c r="A13" s="28"/>
      <c r="B13" s="23"/>
      <c r="C13" s="21"/>
      <c r="D13" s="23"/>
      <c r="E13" s="29"/>
      <c r="F13" s="23"/>
      <c r="G13" s="23"/>
      <c r="H13" s="21"/>
      <c r="I13" s="17"/>
      <c r="J13" s="393" t="s">
        <v>885</v>
      </c>
      <c r="K13" s="395">
        <v>5</v>
      </c>
      <c r="L13" s="22"/>
      <c r="M13" s="18"/>
      <c r="N13" s="392"/>
      <c r="O13" s="391"/>
      <c r="P13" s="24"/>
      <c r="Q13" s="19"/>
    </row>
    <row r="14" spans="1:17" ht="15" thickBot="1">
      <c r="A14" s="14" t="s">
        <v>886</v>
      </c>
      <c r="B14" s="380">
        <f>(B15+B18+B20+B22+B23)/5</f>
        <v>3</v>
      </c>
      <c r="C14" s="381"/>
      <c r="D14" s="15"/>
      <c r="E14" s="16" t="s">
        <v>887</v>
      </c>
      <c r="F14" s="380">
        <f>(F15+F17+F19+F21+F23)/5</f>
        <v>4.5999999999999996</v>
      </c>
      <c r="G14" s="381"/>
      <c r="H14" s="15"/>
      <c r="I14" s="17"/>
      <c r="J14" s="398"/>
      <c r="K14" s="400"/>
      <c r="L14" s="22"/>
      <c r="M14" s="18"/>
      <c r="N14" s="388" t="s">
        <v>888</v>
      </c>
      <c r="O14" s="391">
        <v>5</v>
      </c>
      <c r="Q14" s="19"/>
    </row>
    <row r="15" spans="1:17" ht="15.75" customHeight="1">
      <c r="A15" s="382" t="s">
        <v>889</v>
      </c>
      <c r="B15" s="404">
        <v>1</v>
      </c>
      <c r="C15" s="405"/>
      <c r="D15" s="23"/>
      <c r="E15" s="402" t="s">
        <v>890</v>
      </c>
      <c r="F15" s="386">
        <v>5</v>
      </c>
      <c r="G15" s="24"/>
      <c r="H15" s="18"/>
      <c r="I15" s="17"/>
      <c r="J15" s="398"/>
      <c r="K15" s="400"/>
      <c r="L15" s="22"/>
      <c r="M15" s="18"/>
      <c r="N15" s="402"/>
      <c r="O15" s="391"/>
      <c r="Q15" s="19"/>
    </row>
    <row r="16" spans="1:17" ht="15.75" customHeight="1">
      <c r="A16" s="383"/>
      <c r="B16" s="386"/>
      <c r="C16" s="405"/>
      <c r="D16" s="23"/>
      <c r="E16" s="402"/>
      <c r="F16" s="387"/>
      <c r="G16" s="24"/>
      <c r="H16" s="18"/>
      <c r="I16" s="17"/>
      <c r="J16" s="394"/>
      <c r="K16" s="396"/>
      <c r="L16" s="22"/>
      <c r="M16" s="18"/>
      <c r="N16" s="389"/>
      <c r="O16" s="391"/>
      <c r="Q16" s="19"/>
    </row>
    <row r="17" spans="1:17" ht="15" thickBot="1">
      <c r="A17" s="384"/>
      <c r="B17" s="387"/>
      <c r="C17" s="405"/>
      <c r="D17" s="23"/>
      <c r="E17" s="388" t="s">
        <v>891</v>
      </c>
      <c r="F17" s="385">
        <v>4</v>
      </c>
      <c r="G17" s="24"/>
      <c r="H17" s="18"/>
      <c r="I17" s="17"/>
      <c r="J17" s="30"/>
      <c r="K17" s="22"/>
      <c r="L17" s="22"/>
      <c r="M17" s="18"/>
      <c r="N17" s="31"/>
      <c r="Q17" s="19"/>
    </row>
    <row r="18" spans="1:17" ht="15" thickBot="1">
      <c r="A18" s="383" t="s">
        <v>892</v>
      </c>
      <c r="B18" s="385">
        <v>2</v>
      </c>
      <c r="C18" s="405"/>
      <c r="D18" s="23"/>
      <c r="E18" s="389"/>
      <c r="F18" s="387"/>
      <c r="G18" s="24"/>
      <c r="H18" s="18"/>
      <c r="I18" s="17"/>
      <c r="J18" s="16" t="s">
        <v>893</v>
      </c>
      <c r="K18" s="380">
        <f>(K19+K24+K26+K29+K31)/5</f>
        <v>3.2</v>
      </c>
      <c r="L18" s="381"/>
      <c r="M18" s="18"/>
      <c r="N18" s="32"/>
      <c r="P18" s="7"/>
      <c r="Q18" s="19"/>
    </row>
    <row r="19" spans="1:17" ht="25.2" customHeight="1">
      <c r="A19" s="383"/>
      <c r="B19" s="387"/>
      <c r="C19" s="405"/>
      <c r="D19" s="23"/>
      <c r="E19" s="402" t="s">
        <v>894</v>
      </c>
      <c r="F19" s="385">
        <v>4</v>
      </c>
      <c r="G19" s="24"/>
      <c r="H19" s="18"/>
      <c r="I19" s="17"/>
      <c r="J19" s="398" t="s">
        <v>895</v>
      </c>
      <c r="K19" s="396"/>
      <c r="L19" s="22"/>
      <c r="M19" s="18"/>
      <c r="N19" s="32"/>
      <c r="Q19" s="19"/>
    </row>
    <row r="20" spans="1:17" ht="15.75" customHeight="1">
      <c r="A20" s="382" t="s">
        <v>896</v>
      </c>
      <c r="B20" s="385">
        <v>3</v>
      </c>
      <c r="C20" s="405"/>
      <c r="D20" s="23"/>
      <c r="E20" s="402"/>
      <c r="F20" s="387"/>
      <c r="G20" s="24"/>
      <c r="H20" s="18"/>
      <c r="I20" s="17"/>
      <c r="J20" s="398"/>
      <c r="K20" s="403"/>
      <c r="L20" s="18"/>
      <c r="M20" s="18"/>
      <c r="O20" s="406"/>
      <c r="P20" s="406"/>
      <c r="Q20" s="19"/>
    </row>
    <row r="21" spans="1:17" ht="21.6" customHeight="1">
      <c r="A21" s="384"/>
      <c r="B21" s="387"/>
      <c r="C21" s="405"/>
      <c r="D21" s="23"/>
      <c r="E21" s="388" t="s">
        <v>897</v>
      </c>
      <c r="F21" s="385">
        <v>5</v>
      </c>
      <c r="G21" s="24"/>
      <c r="H21" s="18"/>
      <c r="I21" s="17"/>
      <c r="J21" s="398"/>
      <c r="K21" s="403"/>
      <c r="L21" s="26"/>
      <c r="M21" s="18"/>
      <c r="N21" s="31"/>
      <c r="O21" s="7"/>
      <c r="P21" s="7"/>
      <c r="Q21" s="19"/>
    </row>
    <row r="22" spans="1:17">
      <c r="A22" s="28" t="s">
        <v>898</v>
      </c>
      <c r="B22" s="73">
        <v>4</v>
      </c>
      <c r="C22" s="405"/>
      <c r="D22" s="18"/>
      <c r="E22" s="389"/>
      <c r="F22" s="387"/>
      <c r="G22" s="24"/>
      <c r="H22" s="18"/>
      <c r="I22" s="17"/>
      <c r="J22" s="398"/>
      <c r="K22" s="403"/>
      <c r="L22" s="22"/>
      <c r="M22" s="18"/>
      <c r="Q22" s="19"/>
    </row>
    <row r="23" spans="1:17" ht="15.75" customHeight="1">
      <c r="A23" s="382" t="s">
        <v>899</v>
      </c>
      <c r="B23" s="385">
        <v>5</v>
      </c>
      <c r="C23" s="405"/>
      <c r="D23" s="23"/>
      <c r="E23" s="388" t="s">
        <v>900</v>
      </c>
      <c r="F23" s="385">
        <v>5</v>
      </c>
      <c r="G23" s="24"/>
      <c r="H23" s="18"/>
      <c r="I23" s="17"/>
      <c r="J23" s="398"/>
      <c r="K23" s="403"/>
      <c r="L23" s="22"/>
      <c r="M23" s="18"/>
      <c r="O23" t="s">
        <v>901</v>
      </c>
      <c r="Q23" s="19"/>
    </row>
    <row r="24" spans="1:17" ht="15.6">
      <c r="A24" s="383"/>
      <c r="B24" s="386"/>
      <c r="C24" s="405"/>
      <c r="D24" s="23"/>
      <c r="E24" s="402"/>
      <c r="F24" s="386"/>
      <c r="G24" s="24"/>
      <c r="H24" s="18"/>
      <c r="I24" s="17"/>
      <c r="J24" s="407" t="s">
        <v>902</v>
      </c>
      <c r="K24" s="403">
        <v>4</v>
      </c>
      <c r="L24" s="22"/>
      <c r="M24" s="18"/>
      <c r="N24" s="33" t="s">
        <v>903</v>
      </c>
      <c r="Q24" s="19"/>
    </row>
    <row r="25" spans="1:17" ht="15" thickBot="1">
      <c r="A25" s="384"/>
      <c r="B25" s="387"/>
      <c r="C25" s="405"/>
      <c r="D25" s="23"/>
      <c r="E25" s="389"/>
      <c r="F25" s="387"/>
      <c r="G25" s="24"/>
      <c r="H25" s="18"/>
      <c r="I25" s="17"/>
      <c r="J25" s="408"/>
      <c r="K25" s="403"/>
      <c r="L25" s="22"/>
      <c r="M25" s="18"/>
      <c r="Q25" s="19"/>
    </row>
    <row r="26" spans="1:17" ht="15" thickBot="1">
      <c r="A26" s="34"/>
      <c r="B26" s="23"/>
      <c r="C26" s="24"/>
      <c r="D26" s="23"/>
      <c r="E26" s="23"/>
      <c r="F26" s="23"/>
      <c r="G26" s="23"/>
      <c r="H26" s="18"/>
      <c r="I26" s="17"/>
      <c r="J26" s="429" t="s">
        <v>904</v>
      </c>
      <c r="K26" s="403">
        <v>5</v>
      </c>
      <c r="L26" s="22"/>
      <c r="M26" s="18"/>
      <c r="N26" s="409" t="s">
        <v>905</v>
      </c>
      <c r="O26" s="411">
        <f>(B3+B14+B27+F3+F14+F27)/6</f>
        <v>3.9</v>
      </c>
      <c r="P26" s="412"/>
      <c r="Q26" s="19"/>
    </row>
    <row r="27" spans="1:17" ht="15" thickBot="1">
      <c r="A27" s="14" t="s">
        <v>906</v>
      </c>
      <c r="B27" s="380">
        <f>(B28+B30+B32+B36+B39)/5</f>
        <v>5</v>
      </c>
      <c r="C27" s="381"/>
      <c r="D27" s="18"/>
      <c r="E27" s="35" t="s">
        <v>907</v>
      </c>
      <c r="F27" s="380">
        <f>(F28+F31+F34+F36+F38)/5</f>
        <v>5</v>
      </c>
      <c r="G27" s="381"/>
      <c r="H27" s="36"/>
      <c r="I27" s="17"/>
      <c r="J27" s="429"/>
      <c r="K27" s="403"/>
      <c r="L27" s="18"/>
      <c r="M27" s="18"/>
      <c r="N27" s="410"/>
      <c r="O27" s="413"/>
      <c r="P27" s="414"/>
      <c r="Q27" s="19"/>
    </row>
    <row r="28" spans="1:17" ht="15" thickBot="1">
      <c r="A28" s="383" t="s">
        <v>908</v>
      </c>
      <c r="B28" s="425">
        <v>5</v>
      </c>
      <c r="C28" s="18"/>
      <c r="D28" s="18"/>
      <c r="E28" s="426" t="s">
        <v>909</v>
      </c>
      <c r="F28" s="418">
        <v>5</v>
      </c>
      <c r="G28" s="37"/>
      <c r="H28" s="37"/>
      <c r="I28" s="17"/>
      <c r="J28" s="429"/>
      <c r="K28" s="403"/>
      <c r="L28" s="26"/>
      <c r="M28" s="18"/>
      <c r="O28" s="38"/>
      <c r="P28" s="38"/>
      <c r="Q28" s="19"/>
    </row>
    <row r="29" spans="1:17" ht="15.75" customHeight="1">
      <c r="A29" s="383"/>
      <c r="B29" s="416"/>
      <c r="C29" s="18"/>
      <c r="D29" s="18"/>
      <c r="E29" s="427"/>
      <c r="F29" s="418"/>
      <c r="G29" s="37"/>
      <c r="H29" s="37"/>
      <c r="I29" s="17"/>
      <c r="J29" s="393" t="s">
        <v>910</v>
      </c>
      <c r="K29" s="403">
        <v>2</v>
      </c>
      <c r="L29" s="26"/>
      <c r="M29" s="18"/>
      <c r="N29" s="409" t="s">
        <v>911</v>
      </c>
      <c r="O29" s="411">
        <f>(K3+K18+O3)/3</f>
        <v>4.1333333333333329</v>
      </c>
      <c r="P29" s="412"/>
      <c r="Q29" s="19"/>
    </row>
    <row r="30" spans="1:17" ht="15" thickBot="1">
      <c r="A30" s="382" t="s">
        <v>912</v>
      </c>
      <c r="B30" s="415">
        <v>5</v>
      </c>
      <c r="C30" s="18"/>
      <c r="D30" s="18"/>
      <c r="E30" s="428"/>
      <c r="F30" s="419"/>
      <c r="G30" s="37"/>
      <c r="H30" s="18"/>
      <c r="I30" s="17"/>
      <c r="J30" s="394"/>
      <c r="K30" s="403"/>
      <c r="L30" s="22"/>
      <c r="M30" s="18"/>
      <c r="N30" s="410"/>
      <c r="O30" s="413"/>
      <c r="P30" s="414"/>
      <c r="Q30" s="19"/>
    </row>
    <row r="31" spans="1:17" ht="25.8" customHeight="1" thickBot="1">
      <c r="A31" s="384"/>
      <c r="B31" s="416"/>
      <c r="C31" s="18"/>
      <c r="D31" s="18">
        <f>A31</f>
        <v>0</v>
      </c>
      <c r="E31" s="402" t="s">
        <v>913</v>
      </c>
      <c r="F31" s="417">
        <v>5</v>
      </c>
      <c r="G31" s="37"/>
      <c r="H31" s="18"/>
      <c r="I31" s="17"/>
      <c r="J31" s="420" t="s">
        <v>914</v>
      </c>
      <c r="K31" s="403">
        <v>5</v>
      </c>
      <c r="L31" s="22"/>
      <c r="M31" s="18"/>
      <c r="N31" s="39"/>
      <c r="O31" s="40"/>
      <c r="P31" s="40"/>
      <c r="Q31" s="19"/>
    </row>
    <row r="32" spans="1:17" ht="15.75" customHeight="1">
      <c r="A32" s="423" t="s">
        <v>915</v>
      </c>
      <c r="B32" s="415">
        <v>5</v>
      </c>
      <c r="C32" s="18"/>
      <c r="D32" s="18"/>
      <c r="E32" s="402"/>
      <c r="F32" s="418"/>
      <c r="G32" s="24"/>
      <c r="H32" s="18"/>
      <c r="I32" s="17"/>
      <c r="J32" s="421"/>
      <c r="K32" s="403"/>
      <c r="L32" s="22"/>
      <c r="M32" s="18"/>
      <c r="N32" s="409" t="s">
        <v>916</v>
      </c>
      <c r="O32" s="411">
        <f>(O26+O29)/2</f>
        <v>4.0166666666666666</v>
      </c>
      <c r="P32" s="412"/>
      <c r="Q32" s="19"/>
    </row>
    <row r="33" spans="1:17" ht="15" thickBot="1">
      <c r="A33" s="423"/>
      <c r="B33" s="424"/>
      <c r="C33" s="18"/>
      <c r="D33" s="18"/>
      <c r="E33" s="402"/>
      <c r="F33" s="419"/>
      <c r="G33" s="24"/>
      <c r="H33" s="18"/>
      <c r="I33" s="17"/>
      <c r="J33" s="422"/>
      <c r="K33" s="403"/>
      <c r="L33" s="22"/>
      <c r="M33" s="18"/>
      <c r="N33" s="410"/>
      <c r="O33" s="413"/>
      <c r="P33" s="414"/>
      <c r="Q33" s="19"/>
    </row>
    <row r="34" spans="1:17" ht="15.75" customHeight="1">
      <c r="A34" s="423"/>
      <c r="B34" s="424"/>
      <c r="C34" s="18"/>
      <c r="D34" s="18"/>
      <c r="E34" s="388" t="s">
        <v>917</v>
      </c>
      <c r="F34" s="435">
        <v>5</v>
      </c>
      <c r="G34" s="24"/>
      <c r="H34" s="18"/>
      <c r="I34" s="17"/>
      <c r="J34" s="41"/>
      <c r="K34" s="22"/>
      <c r="L34" s="22"/>
      <c r="M34" s="18"/>
      <c r="Q34" s="19"/>
    </row>
    <row r="35" spans="1:17" ht="15.6">
      <c r="A35" s="423"/>
      <c r="B35" s="416"/>
      <c r="C35" s="18"/>
      <c r="D35" s="18"/>
      <c r="E35" s="389"/>
      <c r="F35" s="435"/>
      <c r="G35" s="24"/>
      <c r="H35" s="18"/>
      <c r="I35" s="17"/>
      <c r="J35" s="41"/>
      <c r="K35" s="22"/>
      <c r="L35" s="22"/>
      <c r="M35" s="18"/>
      <c r="N35" s="39"/>
      <c r="O35" s="42"/>
      <c r="P35" s="42"/>
      <c r="Q35" s="19"/>
    </row>
    <row r="36" spans="1:17" ht="15.75" customHeight="1">
      <c r="A36" s="382" t="s">
        <v>918</v>
      </c>
      <c r="B36" s="430">
        <v>5</v>
      </c>
      <c r="C36" s="18"/>
      <c r="D36" s="18"/>
      <c r="E36" s="402" t="s">
        <v>919</v>
      </c>
      <c r="F36" s="435">
        <v>5</v>
      </c>
      <c r="G36" s="24"/>
      <c r="H36" s="18"/>
      <c r="I36" s="17"/>
      <c r="J36" s="18"/>
      <c r="K36" s="22"/>
      <c r="L36" s="22"/>
      <c r="M36" s="18"/>
      <c r="Q36" s="19"/>
    </row>
    <row r="37" spans="1:17" ht="15.75" customHeight="1">
      <c r="A37" s="383"/>
      <c r="B37" s="430"/>
      <c r="C37" s="18"/>
      <c r="D37" s="18"/>
      <c r="E37" s="402"/>
      <c r="F37" s="435"/>
      <c r="G37" s="24"/>
      <c r="H37" s="18"/>
      <c r="I37" s="17"/>
      <c r="J37" s="31"/>
      <c r="K37" s="22"/>
      <c r="L37" s="22"/>
      <c r="M37" s="18"/>
      <c r="N37" s="43"/>
      <c r="Q37" s="19"/>
    </row>
    <row r="38" spans="1:17" ht="15" customHeight="1">
      <c r="A38" s="384"/>
      <c r="B38" s="430"/>
      <c r="C38" s="18"/>
      <c r="D38" s="18"/>
      <c r="E38" s="426" t="s">
        <v>920</v>
      </c>
      <c r="F38" s="435">
        <v>5</v>
      </c>
      <c r="G38" s="24"/>
      <c r="H38" s="18"/>
      <c r="I38" s="17"/>
      <c r="J38" s="18"/>
      <c r="K38" s="22"/>
      <c r="L38" s="22"/>
      <c r="M38" s="18"/>
      <c r="N38" s="44"/>
      <c r="Q38" s="19"/>
    </row>
    <row r="39" spans="1:17" ht="16.5" customHeight="1">
      <c r="A39" s="382" t="s">
        <v>921</v>
      </c>
      <c r="B39" s="430">
        <v>5</v>
      </c>
      <c r="C39" s="18"/>
      <c r="D39" s="18"/>
      <c r="E39" s="427"/>
      <c r="F39" s="435"/>
      <c r="G39" s="21"/>
      <c r="H39" s="18"/>
      <c r="I39" s="17"/>
      <c r="J39" s="18"/>
      <c r="K39" s="22"/>
      <c r="L39" s="22"/>
      <c r="M39" s="18"/>
      <c r="N39" s="43"/>
      <c r="Q39" s="19"/>
    </row>
    <row r="40" spans="1:17" ht="6.75" customHeight="1">
      <c r="A40" s="383"/>
      <c r="B40" s="430"/>
      <c r="C40" s="18"/>
      <c r="D40" s="18"/>
      <c r="E40" s="428"/>
      <c r="F40" s="435"/>
      <c r="G40" s="21"/>
      <c r="H40" s="18"/>
      <c r="I40" s="17"/>
      <c r="J40" s="18"/>
      <c r="K40" s="22"/>
      <c r="L40" s="22"/>
      <c r="M40" s="18"/>
      <c r="N40" s="18"/>
      <c r="Q40" s="19"/>
    </row>
    <row r="41" spans="1:17">
      <c r="A41" s="383"/>
      <c r="B41" s="430"/>
      <c r="C41" s="18"/>
      <c r="D41" s="18"/>
      <c r="F41" s="18"/>
      <c r="G41" s="21"/>
      <c r="H41" s="18"/>
      <c r="I41" s="18"/>
      <c r="J41" s="18"/>
      <c r="K41" s="22"/>
      <c r="L41" s="22"/>
      <c r="M41" s="18"/>
      <c r="N41" s="43"/>
      <c r="Q41" s="19"/>
    </row>
    <row r="42" spans="1:17" ht="15.6">
      <c r="A42" s="383"/>
      <c r="B42" s="430"/>
      <c r="C42" s="45"/>
      <c r="D42" s="45"/>
      <c r="E42" s="46" t="s">
        <v>922</v>
      </c>
      <c r="F42" s="47"/>
      <c r="G42" s="47"/>
      <c r="H42" s="47"/>
      <c r="I42" s="47"/>
      <c r="J42" s="46" t="s">
        <v>923</v>
      </c>
      <c r="K42" s="9"/>
      <c r="L42" s="9"/>
      <c r="M42" s="9"/>
      <c r="N42" s="46" t="s">
        <v>924</v>
      </c>
      <c r="O42" s="48"/>
      <c r="P42" s="48"/>
      <c r="Q42" s="49"/>
    </row>
    <row r="43" spans="1:17" ht="18.600000000000001" thickBot="1">
      <c r="A43" s="384"/>
      <c r="B43" s="430"/>
      <c r="C43" s="45"/>
      <c r="D43" s="45"/>
      <c r="E43" s="50" t="str">
        <f>IF(Encoding!C3="","",UPPER(Encoding!C3))</f>
        <v/>
      </c>
      <c r="F43" s="47"/>
      <c r="G43" s="47"/>
      <c r="H43" s="47"/>
      <c r="I43" s="47"/>
      <c r="J43" s="50" t="str">
        <f>IF(Encoding!E3="","",Encoding!E3)</f>
        <v/>
      </c>
      <c r="K43" s="51"/>
      <c r="L43" s="51"/>
      <c r="M43" s="51"/>
      <c r="N43" s="431" t="str">
        <f>Encoding!D31</f>
        <v>VIRGILIO P. BATAN, JR., CESO VI</v>
      </c>
      <c r="O43" s="431"/>
      <c r="P43" s="431"/>
      <c r="Q43" s="432"/>
    </row>
    <row r="44" spans="1:17" ht="16.2" thickBot="1">
      <c r="A44" s="52"/>
      <c r="B44" s="53"/>
      <c r="C44" s="53"/>
      <c r="D44" s="53"/>
      <c r="E44" s="54"/>
      <c r="F44" s="54"/>
      <c r="G44" s="54"/>
      <c r="H44" s="54"/>
      <c r="I44" s="54"/>
      <c r="J44" s="54"/>
      <c r="K44" s="55"/>
      <c r="L44" s="55"/>
      <c r="M44" s="55"/>
      <c r="N44" s="433"/>
      <c r="O44" s="433"/>
      <c r="P44" s="433"/>
      <c r="Q44" s="434"/>
    </row>
    <row r="45" spans="1:17">
      <c r="A45" s="7"/>
      <c r="B45" s="7"/>
      <c r="C45" s="7"/>
      <c r="D45" s="7"/>
      <c r="E45" s="7"/>
      <c r="F45" s="7"/>
      <c r="G45" s="7"/>
      <c r="H45" s="7"/>
      <c r="I45" s="7"/>
      <c r="J45" s="7"/>
      <c r="K45" s="56"/>
      <c r="L45" s="56"/>
      <c r="M45" s="7"/>
      <c r="N45" s="57"/>
    </row>
    <row r="46" spans="1:17">
      <c r="K46" s="58"/>
      <c r="L46" s="58"/>
    </row>
    <row r="47" spans="1:17">
      <c r="K47" s="58"/>
      <c r="L47" s="58"/>
    </row>
    <row r="48" spans="1:17">
      <c r="K48" s="58"/>
      <c r="L48" s="58"/>
    </row>
  </sheetData>
  <sheetProtection algorithmName="SHA-512" hashValue="dTgSigXp3q/MwRb5CSlyRK1VggXqY1SkG2uO9yTUbGdlUl9mgBGYyzx/tZkTZpcze9xC50KFjOUJsoTXAQye2w==" saltValue="AVM1hLU+eZzdq6TiRsqStA==" spinCount="100000" sheet="1" objects="1" scenarios="1"/>
  <mergeCells count="104">
    <mergeCell ref="A39:A43"/>
    <mergeCell ref="B39:B43"/>
    <mergeCell ref="N43:Q43"/>
    <mergeCell ref="N44:Q44"/>
    <mergeCell ref="N32:N33"/>
    <mergeCell ref="O32:P33"/>
    <mergeCell ref="E34:E35"/>
    <mergeCell ref="F34:F35"/>
    <mergeCell ref="A36:A38"/>
    <mergeCell ref="B36:B38"/>
    <mergeCell ref="E36:E37"/>
    <mergeCell ref="F36:F37"/>
    <mergeCell ref="E38:E40"/>
    <mergeCell ref="F38:F40"/>
    <mergeCell ref="N29:N30"/>
    <mergeCell ref="O29:P30"/>
    <mergeCell ref="A30:A31"/>
    <mergeCell ref="B30:B31"/>
    <mergeCell ref="E31:E33"/>
    <mergeCell ref="F31:F33"/>
    <mergeCell ref="J31:J33"/>
    <mergeCell ref="K31:K33"/>
    <mergeCell ref="A32:A35"/>
    <mergeCell ref="B32:B35"/>
    <mergeCell ref="A28:A29"/>
    <mergeCell ref="B28:B29"/>
    <mergeCell ref="E28:E30"/>
    <mergeCell ref="F28:F30"/>
    <mergeCell ref="J29:J30"/>
    <mergeCell ref="K29:K30"/>
    <mergeCell ref="J26:J28"/>
    <mergeCell ref="K26:K28"/>
    <mergeCell ref="N26:N27"/>
    <mergeCell ref="O26:P27"/>
    <mergeCell ref="B27:C27"/>
    <mergeCell ref="F27:G27"/>
    <mergeCell ref="O20:P20"/>
    <mergeCell ref="E21:E22"/>
    <mergeCell ref="F21:F22"/>
    <mergeCell ref="A23:A25"/>
    <mergeCell ref="B23:B25"/>
    <mergeCell ref="E23:E25"/>
    <mergeCell ref="F23:F25"/>
    <mergeCell ref="J24:J25"/>
    <mergeCell ref="K24:K25"/>
    <mergeCell ref="K18:L18"/>
    <mergeCell ref="E19:E20"/>
    <mergeCell ref="F19:F20"/>
    <mergeCell ref="J19:J23"/>
    <mergeCell ref="K19:K23"/>
    <mergeCell ref="A20:A21"/>
    <mergeCell ref="B20:B21"/>
    <mergeCell ref="A15:A17"/>
    <mergeCell ref="B15:B17"/>
    <mergeCell ref="C15:C25"/>
    <mergeCell ref="E15:E16"/>
    <mergeCell ref="F15:F16"/>
    <mergeCell ref="E17:E18"/>
    <mergeCell ref="F17:F18"/>
    <mergeCell ref="A18:A19"/>
    <mergeCell ref="B18:B19"/>
    <mergeCell ref="J13:J16"/>
    <mergeCell ref="K13:K16"/>
    <mergeCell ref="B14:C14"/>
    <mergeCell ref="F14:G14"/>
    <mergeCell ref="K11:K12"/>
    <mergeCell ref="N11:N13"/>
    <mergeCell ref="O11:O13"/>
    <mergeCell ref="N14:N16"/>
    <mergeCell ref="O14:O16"/>
    <mergeCell ref="A8:A9"/>
    <mergeCell ref="B8:B9"/>
    <mergeCell ref="J9:J10"/>
    <mergeCell ref="K9:K10"/>
    <mergeCell ref="N9:N10"/>
    <mergeCell ref="O9:O10"/>
    <mergeCell ref="A10:A11"/>
    <mergeCell ref="B10:B11"/>
    <mergeCell ref="E10:E12"/>
    <mergeCell ref="F10:F12"/>
    <mergeCell ref="A1:Q1"/>
    <mergeCell ref="A2:E2"/>
    <mergeCell ref="J2:N2"/>
    <mergeCell ref="B3:C3"/>
    <mergeCell ref="F3:G3"/>
    <mergeCell ref="K3:L3"/>
    <mergeCell ref="O3:P3"/>
    <mergeCell ref="A5:A7"/>
    <mergeCell ref="B5:B7"/>
    <mergeCell ref="E5:E6"/>
    <mergeCell ref="F5:F6"/>
    <mergeCell ref="N6:N8"/>
    <mergeCell ref="O6:O8"/>
    <mergeCell ref="E7:E8"/>
    <mergeCell ref="F7:F8"/>
    <mergeCell ref="J7:J8"/>
    <mergeCell ref="K7:K8"/>
    <mergeCell ref="C4:C12"/>
    <mergeCell ref="H4:H12"/>
    <mergeCell ref="J4:J6"/>
    <mergeCell ref="K4:K6"/>
    <mergeCell ref="N4:N5"/>
    <mergeCell ref="O4:O5"/>
    <mergeCell ref="J11:J12"/>
  </mergeCells>
  <dataValidations count="2">
    <dataValidation type="decimal" allowBlank="1" showInputMessage="1" showErrorMessage="1" errorTitle="error" error="Rating must be 1 to 5 Only" sqref="K19:K33" xr:uid="{2DFC414E-7647-413A-8FD8-D05F87B9EFC2}">
      <formula1>0</formula1>
      <formula2>5</formula2>
    </dataValidation>
    <dataValidation type="decimal" allowBlank="1" showInputMessage="1" showErrorMessage="1" error="Rating must be 1 to 5 Only" sqref="K4:K16 O4:O16 F4:F12 B28:B43 B15:B25 B4:B12 F28:F40 F15:F25" xr:uid="{2787D370-60EB-4F5F-84A1-AE799B720166}">
      <formula1>0</formula1>
      <formula2>5</formula2>
    </dataValidation>
  </dataValidations>
  <pageMargins left="0.70866141732283472" right="0.70866141732283472" top="0.74803149606299213" bottom="0.74803149606299213" header="0.31496062992125984" footer="0.31496062992125984"/>
  <pageSetup paperSize="9" scale="63"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Encoding</vt:lpstr>
      <vt:lpstr>OPCRF_PART I</vt:lpstr>
      <vt:lpstr>PART II COMPETENCIES (SH)</vt:lpstr>
      <vt:lpstr>PART III-IV_2021 (3)</vt:lpstr>
      <vt:lpstr>Encoding!Print_Area</vt:lpstr>
      <vt:lpstr>'OPCRF_PART I'!Print_Area</vt:lpstr>
      <vt:lpstr>'PART II COMPETENCIES (SH)'!Print_Area</vt:lpstr>
      <vt:lpstr>'PART III-IV_2021 (3)'!Print_Area</vt:lpstr>
      <vt:lpstr>'OPCRF_PART I'!Print_Titles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JekyllCadungog</cp:lastModifiedBy>
  <cp:lastPrinted>2023-07-24T02:07:50Z</cp:lastPrinted>
  <dcterms:created xsi:type="dcterms:W3CDTF">2022-07-25T03:23:30Z</dcterms:created>
  <dcterms:modified xsi:type="dcterms:W3CDTF">2023-07-24T21:04:34Z</dcterms:modified>
</cp:coreProperties>
</file>